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P R O C E S S O S\2023\PROAD 1428_2024 - Apoio Técnico Fiscalização Novo VRF\"/>
    </mc:Choice>
  </mc:AlternateContent>
  <bookViews>
    <workbookView xWindow="0" yWindow="0" windowWidth="20490" windowHeight="7425" tabRatio="661" activeTab="2"/>
  </bookViews>
  <sheets>
    <sheet name="SINTÉTICO" sheetId="2" r:id="rId1"/>
    <sheet name="ANALÍTICO" sheetId="1" r:id="rId2"/>
    <sheet name="CRONOGRAMA" sheetId="3" r:id="rId3"/>
  </sheets>
  <definedNames>
    <definedName name="_xlnm._FilterDatabase" localSheetId="1" hidden="1">ANALÍTICO!$B$15:$J$17</definedName>
    <definedName name="_xlnm.Print_Area" localSheetId="1">ANALÍTICO!$B$2:$J$23</definedName>
    <definedName name="_xlnm.Print_Area" localSheetId="2">CRONOGRAMA!$A$1:$O$26</definedName>
    <definedName name="_xlnm.Print_Area" localSheetId="0">SINTÉTICO!$B$2:$L$23</definedName>
    <definedName name="Excel_BuiltIn__FilterDatabase" localSheetId="0">SINTÉTICO!$A$13:$O$16</definedName>
    <definedName name="_xlnm.Print_Titles" localSheetId="1">ANALÍTICO!$11:$12</definedName>
    <definedName name="_xlnm.Print_Titles" localSheetId="0">SINTÉTICO!$11:$13</definedName>
  </definedNames>
  <calcPr calcId="152511"/>
</workbook>
</file>

<file path=xl/calcChain.xml><?xml version="1.0" encoding="utf-8"?>
<calcChain xmlns="http://schemas.openxmlformats.org/spreadsheetml/2006/main">
  <c r="I19" i="3" l="1"/>
  <c r="J19" i="3"/>
  <c r="K19" i="3"/>
  <c r="L19" i="3"/>
  <c r="M19" i="3"/>
  <c r="N19" i="3"/>
  <c r="O19" i="3"/>
  <c r="H19" i="3"/>
  <c r="I17" i="3"/>
  <c r="J17" i="3"/>
  <c r="K17" i="3"/>
  <c r="L17" i="3"/>
  <c r="M17" i="3"/>
  <c r="N17" i="3"/>
  <c r="O17" i="3"/>
  <c r="H17" i="3"/>
  <c r="I15" i="3"/>
  <c r="J15" i="3"/>
  <c r="K15" i="3"/>
  <c r="L15" i="3"/>
  <c r="M15" i="3"/>
  <c r="N15" i="3"/>
  <c r="O15" i="3"/>
  <c r="H15" i="3"/>
  <c r="H15" i="2" l="1"/>
  <c r="I17" i="2" l="1"/>
  <c r="I16" i="2"/>
  <c r="I15" i="2"/>
  <c r="J15" i="1"/>
  <c r="J14" i="1"/>
  <c r="J17" i="2" l="1"/>
  <c r="L17" i="2" s="1"/>
  <c r="G19" i="3" s="1"/>
  <c r="K17" i="2"/>
  <c r="N20" i="3" l="1"/>
  <c r="M20" i="3"/>
  <c r="J20" i="3"/>
  <c r="L20" i="3"/>
  <c r="O20" i="3"/>
  <c r="I20" i="3"/>
  <c r="K20" i="3"/>
  <c r="J16" i="1"/>
  <c r="H20" i="3" l="1"/>
  <c r="P20" i="3" s="1"/>
  <c r="P19" i="3"/>
  <c r="J15" i="2"/>
  <c r="L15" i="2" s="1"/>
  <c r="G15" i="3" s="1"/>
  <c r="K15" i="2"/>
  <c r="K16" i="2"/>
  <c r="J16" i="2" l="1"/>
  <c r="L16" i="2" s="1"/>
  <c r="P15" i="3" l="1"/>
  <c r="L14" i="2"/>
  <c r="L11" i="2" s="1"/>
  <c r="G17" i="3"/>
  <c r="K16" i="3"/>
  <c r="I16" i="3"/>
  <c r="J16" i="3"/>
  <c r="L16" i="3"/>
  <c r="O16" i="3"/>
  <c r="H16" i="3"/>
  <c r="N16" i="3"/>
  <c r="M16" i="3"/>
  <c r="P16" i="3" l="1"/>
  <c r="K21" i="3"/>
  <c r="I21" i="3"/>
  <c r="N21" i="3"/>
  <c r="L21" i="3"/>
  <c r="G21" i="3"/>
  <c r="P17" i="3" l="1"/>
  <c r="P22" i="3" s="1"/>
  <c r="H21" i="3"/>
  <c r="J18" i="3"/>
  <c r="J21" i="3"/>
  <c r="M18" i="3"/>
  <c r="M21" i="3"/>
  <c r="O18" i="3"/>
  <c r="O21" i="3"/>
  <c r="H18" i="3"/>
  <c r="N18" i="3"/>
  <c r="I18" i="3"/>
  <c r="L18" i="3"/>
  <c r="K18" i="3"/>
  <c r="P18" i="3" l="1"/>
  <c r="P21" i="3"/>
  <c r="H22" i="3"/>
  <c r="I22" i="3" s="1"/>
  <c r="J22" i="3" s="1"/>
  <c r="K22" i="3" s="1"/>
  <c r="L22" i="3" s="1"/>
  <c r="M22" i="3" s="1"/>
  <c r="N22" i="3" s="1"/>
  <c r="O22" i="3" s="1"/>
</calcChain>
</file>

<file path=xl/sharedStrings.xml><?xml version="1.0" encoding="utf-8"?>
<sst xmlns="http://schemas.openxmlformats.org/spreadsheetml/2006/main" count="130" uniqueCount="68">
  <si>
    <t>FONTE</t>
  </si>
  <si>
    <t>VERSÃO</t>
  </si>
  <si>
    <t>DATA REF.</t>
  </si>
  <si>
    <t>ORSE</t>
  </si>
  <si>
    <t>N°.</t>
  </si>
  <si>
    <t>TIPO</t>
  </si>
  <si>
    <t>COD</t>
  </si>
  <si>
    <t>DESCRIÇÃO DOS SERVIÇOS</t>
  </si>
  <si>
    <t>UD</t>
  </si>
  <si>
    <t>COEFICIENTES</t>
  </si>
  <si>
    <t>CUSTO UNITÁRIO INSUMOS</t>
  </si>
  <si>
    <t>SEM BDI</t>
  </si>
  <si>
    <t>1</t>
  </si>
  <si>
    <t>1.1</t>
  </si>
  <si>
    <t>CREA-CE</t>
  </si>
  <si>
    <t>UN</t>
  </si>
  <si>
    <t>INSUMO</t>
  </si>
  <si>
    <t>H</t>
  </si>
  <si>
    <t>UND</t>
  </si>
  <si>
    <t>QTD</t>
  </si>
  <si>
    <t>CUSTO UNITÁRIO</t>
  </si>
  <si>
    <t>CUSTO TOTAL</t>
  </si>
  <si>
    <t>COM BDI</t>
  </si>
  <si>
    <t>Comprasnet</t>
  </si>
  <si>
    <t>1.2</t>
  </si>
  <si>
    <t>SEINFRA-CE</t>
  </si>
  <si>
    <t>SINAPI-CE</t>
  </si>
  <si>
    <t>L.S. Hora:</t>
  </si>
  <si>
    <t>BDI:</t>
  </si>
  <si>
    <t xml:space="preserve">PODER JUDICIÁRIO </t>
  </si>
  <si>
    <t>JUSTIÇA DO TRABALHO</t>
  </si>
  <si>
    <t>TRIBUNAL REGIONAL DO TRABALHO DA 7ª REGIÃO</t>
  </si>
  <si>
    <t>COORDENADORIA DE MANUTENÇÃO E PROJETOS</t>
  </si>
  <si>
    <t>ANEXO I - PLANILHA ESTIMATIVA DE CUSTOS E FORMAÇÃO DE PREÇOS</t>
  </si>
  <si>
    <t xml:space="preserve">VALOR TOTAL DO CUSTO ESTIMADO: </t>
  </si>
  <si>
    <t>1.3</t>
  </si>
  <si>
    <t>ANEXO IV - PLANILHA DE COMPOSIÇÕES DE PREÇOS UNITÁRIOS</t>
  </si>
  <si>
    <t>I2322</t>
  </si>
  <si>
    <t>SEINFRA/CE</t>
  </si>
  <si>
    <t>LAUDO DE VISTORIA</t>
  </si>
  <si>
    <t>28.1 SEINFRA CE</t>
  </si>
  <si>
    <t>CREA/CE</t>
  </si>
  <si>
    <t>ANOTAÇÃO DE RESPONSABILIDADE TÉCNICA PARA LAUDO TÉCNICO - FAIXA 01</t>
  </si>
  <si>
    <t>ENGENHEIRO COM ENCARGOS SOCIAIS INCLUSOS (SENDO 20 HORAS TRABALHADAS SEMANAIS, PERFAZENDO UM SUBTOTAL DE 80 HORAS/MÊS)</t>
  </si>
  <si>
    <t>Paulo Brasileiro Pires Freire</t>
  </si>
  <si>
    <t>Analista Judiciário - Eng. Civil</t>
  </si>
  <si>
    <t>UD/MÊS</t>
  </si>
  <si>
    <t>ANOTAÇÃO DE RESPONSABILIDADE TÉCNICA CONTRATOS ATÉ DE R$ 15.000,00 - FAIXA 01</t>
  </si>
  <si>
    <t>ENGENHEIRO COM ENCARGOS INCLUSOS</t>
  </si>
  <si>
    <t>LAUDO DE VISTORIA, ÁREA ATÉ 500m²</t>
  </si>
  <si>
    <t>ANEXO III - CRONOGRAMA FÍSICO-FINANCEIRO</t>
  </si>
  <si>
    <t>VALOR</t>
  </si>
  <si>
    <t>TOTAL GERAL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</si>
  <si>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</si>
  <si>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</si>
  <si>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</si>
  <si>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</si>
  <si>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</si>
  <si>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</si>
  <si>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</si>
  <si>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</si>
  <si>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TOTAL GERAL ACUMULADO</t>
  </si>
  <si>
    <t>SERVIÇOS CONSULTIVOS DE APOIO TÉCNICO-OPERACIONAL A FISCALIZAÇÃO</t>
  </si>
  <si>
    <t>Fortaleza, 22 de abril de 2024</t>
  </si>
  <si>
    <t>SERVIÇOS DE APOIO TÉCNICO A FISCALIZAÇÃO</t>
  </si>
  <si>
    <t>Contratação de empresa especializada para prestação de serviços de acompanhamento e apoio à fiscalização dos serviços técnicos de Implantação de Novo Sistema de Ar Condicionado nos prédios Anexo I e Anexo II do Complexo da Sede do Tribunal Regional do Trabalho da 7ª Região</t>
  </si>
  <si>
    <t>03/2024 COM DESONERAÇÃO</t>
  </si>
  <si>
    <t>FEVEREIRO_2024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</si>
</sst>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R$&quot;\ * #,##0.00_-;\-&quot;R$&quot;\ * #,##0.00_-;_-&quot;R$&quot;\ * &quot;-&quot;??_-;_-@_-"/>
    <numFmt numFmtId="164" formatCode="\$#,##0\ ;&quot;($&quot;#,##0\)"/>
    <numFmt numFmtId="165" formatCode="_([$€]* #,##0.00_);_([$€]* \(#,##0.00\);_([$€]* \-??_);_(@_)"/>
    <numFmt numFmtId="166" formatCode="#,#00"/>
    <numFmt numFmtId="167" formatCode="_(&quot;R$ &quot;* #,##0.00_);_(&quot;R$ &quot;* \(#,##0.00\);_(&quot;R$ &quot;* \-??_);_(@_)"/>
    <numFmt numFmtId="168" formatCode="_-&quot;R$ &quot;* #,##0.00_-;&quot;-R$ &quot;* #,##0.00_-;_-&quot;R$ &quot;* \-??_-;_-@_-"/>
    <numFmt numFmtId="169" formatCode="&quot; R$ &quot;#,##0.00\ ;&quot;-R$ &quot;#,##0.00\ ;&quot; R$ -&quot;#\ ;@\ "/>
    <numFmt numFmtId="170" formatCode="_(&quot;R$&quot;* #,##0.00_);_(&quot;R$&quot;* \(#,##0.00\);_(&quot;R$&quot;* \-??_);_(@_)"/>
    <numFmt numFmtId="171" formatCode="%#,#00"/>
    <numFmt numFmtId="172" formatCode="#.##000"/>
    <numFmt numFmtId="173" formatCode="[$R$-416]\ #,##0.00;[Red]\-[$R$-416]\ #,##0.00"/>
    <numFmt numFmtId="174" formatCode="_(* #,##0.00_);_(* \(#,##0.00\);_(* \-??_);_(@_)"/>
    <numFmt numFmtId="175" formatCode="_ * #,##0.00_ ;_ * \-#,##0.00_ ;_ * \-??_ ;_ @_ "/>
    <numFmt numFmtId="176" formatCode="_(* #,##0_);_(* \(#,##0\);_(* \-_);_(@_)"/>
    <numFmt numFmtId="177" formatCode="&quot;R$ &quot;#,##0_);&quot;(R$ &quot;#,##0\)"/>
    <numFmt numFmtId="178" formatCode="#,"/>
    <numFmt numFmtId="179" formatCode="#,##0.00\ ;&quot; (&quot;#,##0.00\);&quot; -&quot;#\ ;@\ "/>
    <numFmt numFmtId="180" formatCode="#,##0.00\ ;\-#,##0.00\ ;&quot; -&quot;#\ ;@\ "/>
    <numFmt numFmtId="181" formatCode="_-* #,##0.00_-;\-* #,##0.00_-;_-* \-??_-;_-@_-"/>
    <numFmt numFmtId="182" formatCode="0.0000"/>
    <numFmt numFmtId="183" formatCode="mm/yy"/>
    <numFmt numFmtId="184" formatCode="0.00000"/>
    <numFmt numFmtId="185" formatCode="#,##0.0000"/>
  </numFmts>
  <fonts count="43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name val="Univers Condensed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 New"/>
      <family val="3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/>
      <sz val="11"/>
      <color indexed="8"/>
      <name val="Arial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18"/>
      <color indexed="54"/>
      <name val="Calibri Light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rgb="FF7030A0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4"/>
      <color rgb="FFFF0000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54">
    <xf numFmtId="0" fontId="0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3" fontId="33" fillId="0" borderId="0" applyFill="0" applyBorder="0" applyAlignment="0" applyProtection="0"/>
    <xf numFmtId="164" fontId="33" fillId="0" borderId="0" applyFill="0" applyBorder="0" applyAlignment="0" applyProtection="0"/>
    <xf numFmtId="0" fontId="9" fillId="0" borderId="0">
      <protection locked="0"/>
    </xf>
    <xf numFmtId="0" fontId="33" fillId="0" borderId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0" fillId="7" borderId="2" applyNumberFormat="0" applyAlignment="0" applyProtection="0"/>
    <xf numFmtId="165" fontId="33" fillId="0" borderId="0" applyFill="0" applyBorder="0" applyAlignment="0" applyProtection="0"/>
    <xf numFmtId="165" fontId="33" fillId="0" borderId="0" applyFill="0" applyBorder="0" applyAlignment="0" applyProtection="0"/>
    <xf numFmtId="0" fontId="11" fillId="0" borderId="0" applyNumberFormat="0" applyFill="0" applyBorder="0" applyAlignment="0" applyProtection="0"/>
    <xf numFmtId="2" fontId="33" fillId="0" borderId="0" applyFill="0" applyBorder="0" applyAlignment="0" applyProtection="0"/>
    <xf numFmtId="166" fontId="9" fillId="0" borderId="0">
      <protection locked="0"/>
    </xf>
    <xf numFmtId="0" fontId="5" fillId="4" borderId="0" applyNumberFormat="0" applyBorder="0" applyAlignment="0" applyProtection="0"/>
    <xf numFmtId="0" fontId="33" fillId="20" borderId="0" applyNumberFormat="0" applyBorder="0" applyAlignment="0" applyProtection="0"/>
    <xf numFmtId="0" fontId="12" fillId="0" borderId="0">
      <alignment horizontal="center"/>
    </xf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>
      <alignment horizontal="center" textRotation="90"/>
    </xf>
    <xf numFmtId="0" fontId="3" fillId="3" borderId="0" applyNumberFormat="0" applyBorder="0" applyAlignment="0" applyProtection="0"/>
    <xf numFmtId="0" fontId="16" fillId="0" borderId="0"/>
    <xf numFmtId="0" fontId="10" fillId="7" borderId="2" applyNumberFormat="0" applyAlignment="0" applyProtection="0"/>
    <xf numFmtId="0" fontId="8" fillId="0" borderId="4" applyNumberFormat="0" applyFill="0" applyAlignment="0" applyProtection="0"/>
    <xf numFmtId="0" fontId="33" fillId="0" borderId="0">
      <alignment horizontal="center" vertical="top" wrapText="1"/>
    </xf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8" fontId="1" fillId="0" borderId="0" applyFill="0" applyBorder="0" applyAlignment="0" applyProtection="0"/>
    <xf numFmtId="167" fontId="33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9" fontId="1" fillId="0" borderId="0"/>
    <xf numFmtId="169" fontId="1" fillId="0" borderId="0"/>
    <xf numFmtId="169" fontId="1" fillId="0" borderId="0"/>
    <xf numFmtId="168" fontId="33" fillId="0" borderId="0" applyFill="0" applyBorder="0" applyAlignment="0" applyProtection="0"/>
    <xf numFmtId="170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167" fontId="33" fillId="0" borderId="0" applyFill="0" applyBorder="0" applyAlignment="0" applyProtection="0"/>
    <xf numFmtId="3" fontId="33" fillId="0" borderId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3" fillId="0" borderId="0"/>
    <xf numFmtId="0" fontId="33" fillId="0" borderId="0"/>
    <xf numFmtId="0" fontId="19" fillId="0" borderId="0"/>
    <xf numFmtId="0" fontId="1" fillId="0" borderId="0"/>
    <xf numFmtId="0" fontId="3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33" fillId="23" borderId="8" applyNumberFormat="0" applyAlignment="0" applyProtection="0"/>
    <xf numFmtId="0" fontId="20" fillId="20" borderId="9" applyNumberFormat="0" applyAlignment="0" applyProtection="0"/>
    <xf numFmtId="171" fontId="9" fillId="0" borderId="0">
      <protection locked="0"/>
    </xf>
    <xf numFmtId="172" fontId="9" fillId="0" borderId="0">
      <protection locked="0"/>
    </xf>
    <xf numFmtId="9" fontId="33" fillId="0" borderId="0" applyFill="0" applyBorder="0" applyAlignment="0" applyProtection="0"/>
    <xf numFmtId="9" fontId="1" fillId="0" borderId="0" applyFill="0" applyBorder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9" fontId="1" fillId="0" borderId="0" applyFill="0" applyBorder="0" applyAlignment="0" applyProtection="0"/>
    <xf numFmtId="9" fontId="33" fillId="0" borderId="0" applyFill="0" applyBorder="0" applyAlignment="0" applyProtection="0"/>
    <xf numFmtId="0" fontId="21" fillId="0" borderId="0"/>
    <xf numFmtId="173" fontId="21" fillId="0" borderId="0"/>
    <xf numFmtId="0" fontId="20" fillId="20" borderId="9" applyNumberFormat="0" applyAlignment="0" applyProtection="0"/>
    <xf numFmtId="38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5" fontId="33" fillId="0" borderId="0" applyFill="0" applyBorder="0" applyAlignment="0" applyProtection="0"/>
    <xf numFmtId="175" fontId="33" fillId="0" borderId="0" applyFill="0" applyBorder="0" applyAlignment="0" applyProtection="0"/>
    <xf numFmtId="174" fontId="33" fillId="0" borderId="0" applyFill="0" applyBorder="0" applyAlignment="0" applyProtection="0"/>
    <xf numFmtId="176" fontId="33" fillId="0" borderId="0" applyFill="0" applyBorder="0" applyAlignment="0" applyProtection="0"/>
    <xf numFmtId="177" fontId="22" fillId="0" borderId="0" applyBorder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2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25" fillId="0" borderId="0">
      <protection locked="0"/>
    </xf>
    <xf numFmtId="178" fontId="25" fillId="0" borderId="0">
      <protection locked="0"/>
    </xf>
    <xf numFmtId="0" fontId="33" fillId="0" borderId="10" applyNumberFormat="0" applyFill="0" applyAlignment="0" applyProtection="0"/>
    <xf numFmtId="181" fontId="33" fillId="0" borderId="0" applyFill="0" applyBorder="0" applyAlignment="0" applyProtection="0"/>
    <xf numFmtId="174" fontId="33" fillId="0" borderId="0" applyFill="0" applyBorder="0" applyAlignment="0" applyProtection="0"/>
    <xf numFmtId="179" fontId="19" fillId="0" borderId="0"/>
    <xf numFmtId="180" fontId="1" fillId="0" borderId="0"/>
    <xf numFmtId="174" fontId="1" fillId="0" borderId="0" applyFill="0" applyBorder="0" applyAlignment="0" applyProtection="0"/>
    <xf numFmtId="180" fontId="19" fillId="0" borderId="0"/>
    <xf numFmtId="179" fontId="1" fillId="0" borderId="0"/>
    <xf numFmtId="180" fontId="19" fillId="0" borderId="0"/>
    <xf numFmtId="180" fontId="19" fillId="0" borderId="0"/>
    <xf numFmtId="181" fontId="33" fillId="0" borderId="0" applyFill="0" applyBorder="0" applyAlignment="0" applyProtection="0"/>
    <xf numFmtId="0" fontId="23" fillId="0" borderId="0" applyNumberFormat="0" applyFill="0" applyBorder="0" applyAlignment="0" applyProtection="0"/>
    <xf numFmtId="0" fontId="33" fillId="23" borderId="0" applyNumberFormat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221">
    <xf numFmtId="0" fontId="0" fillId="0" borderId="0" xfId="0"/>
    <xf numFmtId="0" fontId="28" fillId="24" borderId="0" xfId="0" applyFont="1" applyFill="1"/>
    <xf numFmtId="0" fontId="28" fillId="0" borderId="0" xfId="0" applyFont="1"/>
    <xf numFmtId="182" fontId="28" fillId="0" borderId="0" xfId="0" applyNumberFormat="1" applyFont="1" applyAlignment="1"/>
    <xf numFmtId="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182" fontId="28" fillId="24" borderId="0" xfId="0" applyNumberFormat="1" applyFont="1" applyFill="1" applyAlignment="1"/>
    <xf numFmtId="2" fontId="28" fillId="24" borderId="0" xfId="0" applyNumberFormat="1" applyFont="1" applyFill="1" applyAlignment="1">
      <alignment horizontal="right"/>
    </xf>
    <xf numFmtId="0" fontId="28" fillId="24" borderId="0" xfId="0" applyFont="1" applyFill="1" applyAlignment="1">
      <alignment horizontal="right"/>
    </xf>
    <xf numFmtId="0" fontId="28" fillId="0" borderId="0" xfId="350" applyFont="1" applyFill="1" applyAlignment="1">
      <alignment vertical="center"/>
    </xf>
    <xf numFmtId="0" fontId="28" fillId="0" borderId="0" xfId="350" applyFont="1"/>
    <xf numFmtId="0" fontId="30" fillId="24" borderId="0" xfId="0" applyFont="1" applyFill="1"/>
    <xf numFmtId="0" fontId="30" fillId="0" borderId="0" xfId="0" applyFont="1"/>
    <xf numFmtId="0" fontId="32" fillId="0" borderId="0" xfId="0" applyFont="1"/>
    <xf numFmtId="2" fontId="32" fillId="0" borderId="0" xfId="0" applyNumberFormat="1" applyFont="1" applyAlignment="1">
      <alignment horizontal="right" vertic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28" fillId="25" borderId="0" xfId="0" applyFont="1" applyFill="1"/>
    <xf numFmtId="4" fontId="0" fillId="26" borderId="0" xfId="0" applyNumberFormat="1" applyFont="1" applyFill="1"/>
    <xf numFmtId="0" fontId="0" fillId="24" borderId="0" xfId="0" applyFont="1" applyFill="1"/>
    <xf numFmtId="2" fontId="0" fillId="24" borderId="0" xfId="0" applyNumberFormat="1" applyFont="1" applyFill="1"/>
    <xf numFmtId="0" fontId="0" fillId="0" borderId="0" xfId="0" applyFont="1"/>
    <xf numFmtId="20" fontId="0" fillId="24" borderId="0" xfId="0" applyNumberFormat="1" applyFont="1" applyFill="1"/>
    <xf numFmtId="0" fontId="0" fillId="26" borderId="0" xfId="0" applyFont="1" applyFill="1"/>
    <xf numFmtId="20" fontId="0" fillId="0" borderId="0" xfId="0" applyNumberFormat="1" applyFont="1"/>
    <xf numFmtId="0" fontId="0" fillId="0" borderId="0" xfId="0" applyFont="1" applyAlignment="1">
      <alignment horizontal="right" vertical="center"/>
    </xf>
    <xf numFmtId="181" fontId="0" fillId="0" borderId="0" xfId="440" applyFont="1" applyAlignment="1">
      <alignment horizontal="right" vertical="center"/>
    </xf>
    <xf numFmtId="0" fontId="33" fillId="0" borderId="0" xfId="0" applyFont="1"/>
    <xf numFmtId="0" fontId="0" fillId="0" borderId="29" xfId="0" applyBorder="1"/>
    <xf numFmtId="0" fontId="0" fillId="0" borderId="0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37" fillId="0" borderId="29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25" xfId="0" applyFont="1" applyBorder="1" applyAlignment="1">
      <alignment wrapText="1"/>
    </xf>
    <xf numFmtId="4" fontId="31" fillId="0" borderId="11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horizontal="right" vertical="center"/>
    </xf>
    <xf numFmtId="0" fontId="30" fillId="20" borderId="21" xfId="293" applyNumberFormat="1" applyFont="1" applyFill="1" applyBorder="1" applyAlignment="1" applyProtection="1">
      <alignment horizontal="center" vertical="center" wrapText="1"/>
    </xf>
    <xf numFmtId="0" fontId="30" fillId="20" borderId="22" xfId="293" applyNumberFormat="1" applyFont="1" applyFill="1" applyBorder="1" applyAlignment="1" applyProtection="1">
      <alignment horizontal="center" vertical="center" wrapText="1"/>
    </xf>
    <xf numFmtId="4" fontId="31" fillId="20" borderId="38" xfId="350" applyNumberFormat="1" applyFont="1" applyFill="1" applyBorder="1" applyAlignment="1">
      <alignment horizontal="center" vertical="center" wrapText="1"/>
    </xf>
    <xf numFmtId="4" fontId="31" fillId="20" borderId="39" xfId="350" applyNumberFormat="1" applyFont="1" applyFill="1" applyBorder="1" applyAlignment="1">
      <alignment horizontal="center" vertical="center" wrapText="1"/>
    </xf>
    <xf numFmtId="0" fontId="31" fillId="0" borderId="14" xfId="349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justify" vertical="center" wrapText="1"/>
    </xf>
    <xf numFmtId="2" fontId="31" fillId="0" borderId="14" xfId="349" applyNumberFormat="1" applyFont="1" applyFill="1" applyBorder="1" applyAlignment="1">
      <alignment horizontal="right" vertical="center" wrapText="1"/>
    </xf>
    <xf numFmtId="0" fontId="31" fillId="0" borderId="11" xfId="349" applyFont="1" applyFill="1" applyBorder="1" applyAlignment="1">
      <alignment horizontal="center" vertical="center" wrapText="1"/>
    </xf>
    <xf numFmtId="0" fontId="31" fillId="0" borderId="11" xfId="349" applyFont="1" applyFill="1" applyBorder="1" applyAlignment="1">
      <alignment horizontal="left" vertical="center" wrapText="1"/>
    </xf>
    <xf numFmtId="4" fontId="38" fillId="0" borderId="11" xfId="0" applyNumberFormat="1" applyFont="1" applyFill="1" applyBorder="1" applyAlignment="1">
      <alignment vertical="center"/>
    </xf>
    <xf numFmtId="49" fontId="37" fillId="0" borderId="11" xfId="440" applyNumberFormat="1" applyFont="1" applyFill="1" applyBorder="1" applyAlignment="1" applyProtection="1">
      <alignment horizontal="center" vertical="center"/>
    </xf>
    <xf numFmtId="1" fontId="37" fillId="0" borderId="11" xfId="440" applyNumberFormat="1" applyFont="1" applyFill="1" applyBorder="1" applyAlignment="1" applyProtection="1">
      <alignment horizontal="center" vertical="center"/>
    </xf>
    <xf numFmtId="0" fontId="37" fillId="0" borderId="11" xfId="0" applyNumberFormat="1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center" vertical="center"/>
    </xf>
    <xf numFmtId="185" fontId="37" fillId="0" borderId="11" xfId="0" applyNumberFormat="1" applyFont="1" applyFill="1" applyBorder="1" applyAlignment="1">
      <alignment horizontal="right" vertical="center"/>
    </xf>
    <xf numFmtId="4" fontId="37" fillId="0" borderId="11" xfId="0" applyNumberFormat="1" applyFont="1" applyFill="1" applyBorder="1" applyAlignment="1">
      <alignment vertical="center"/>
    </xf>
    <xf numFmtId="184" fontId="31" fillId="0" borderId="11" xfId="0" applyNumberFormat="1" applyFont="1" applyFill="1" applyBorder="1" applyAlignment="1"/>
    <xf numFmtId="2" fontId="31" fillId="0" borderId="11" xfId="0" applyNumberFormat="1" applyFont="1" applyFill="1" applyBorder="1" applyAlignment="1">
      <alignment horizontal="right"/>
    </xf>
    <xf numFmtId="0" fontId="31" fillId="0" borderId="11" xfId="0" applyFont="1" applyFill="1" applyBorder="1" applyAlignment="1">
      <alignment horizontal="right"/>
    </xf>
    <xf numFmtId="0" fontId="39" fillId="0" borderId="11" xfId="349" applyFont="1" applyFill="1" applyBorder="1" applyAlignment="1">
      <alignment horizontal="center" vertical="center" wrapText="1"/>
    </xf>
    <xf numFmtId="4" fontId="36" fillId="27" borderId="42" xfId="0" applyNumberFormat="1" applyFont="1" applyFill="1" applyBorder="1"/>
    <xf numFmtId="0" fontId="37" fillId="0" borderId="0" xfId="0" applyFont="1"/>
    <xf numFmtId="0" fontId="31" fillId="0" borderId="0" xfId="0" applyFont="1"/>
    <xf numFmtId="181" fontId="37" fillId="0" borderId="11" xfId="440" applyFont="1" applyFill="1" applyBorder="1" applyAlignment="1">
      <alignment horizontal="right" vertical="center"/>
    </xf>
    <xf numFmtId="0" fontId="37" fillId="0" borderId="11" xfId="349" applyFont="1" applyFill="1" applyBorder="1" applyAlignment="1">
      <alignment horizontal="center" vertical="center" wrapText="1"/>
    </xf>
    <xf numFmtId="0" fontId="37" fillId="0" borderId="11" xfId="349" applyFont="1" applyFill="1" applyBorder="1" applyAlignment="1">
      <alignment horizontal="left" vertical="center" wrapText="1"/>
    </xf>
    <xf numFmtId="184" fontId="37" fillId="0" borderId="11" xfId="349" applyNumberFormat="1" applyFont="1" applyFill="1" applyBorder="1" applyAlignment="1">
      <alignment vertical="center" wrapText="1"/>
    </xf>
    <xf numFmtId="0" fontId="40" fillId="0" borderId="23" xfId="293" applyNumberFormat="1" applyFont="1" applyFill="1" applyBorder="1" applyAlignment="1" applyProtection="1">
      <alignment horizontal="center" vertical="center" wrapText="1"/>
    </xf>
    <xf numFmtId="10" fontId="40" fillId="0" borderId="24" xfId="293" applyNumberFormat="1" applyFont="1" applyFill="1" applyBorder="1" applyAlignment="1" applyProtection="1">
      <alignment horizontal="center" vertical="center" wrapText="1"/>
    </xf>
    <xf numFmtId="0" fontId="31" fillId="24" borderId="40" xfId="293" applyNumberFormat="1" applyFont="1" applyFill="1" applyBorder="1" applyAlignment="1" applyProtection="1">
      <alignment horizontal="center" vertical="center" wrapText="1"/>
    </xf>
    <xf numFmtId="183" fontId="31" fillId="24" borderId="41" xfId="293" applyNumberFormat="1" applyFont="1" applyFill="1" applyBorder="1" applyAlignment="1" applyProtection="1">
      <alignment horizontal="center" vertical="center" wrapText="1"/>
    </xf>
    <xf numFmtId="0" fontId="31" fillId="24" borderId="45" xfId="293" applyNumberFormat="1" applyFont="1" applyFill="1" applyBorder="1" applyAlignment="1" applyProtection="1">
      <alignment horizontal="center" vertical="center" wrapText="1"/>
    </xf>
    <xf numFmtId="183" fontId="31" fillId="24" borderId="46" xfId="293" applyNumberFormat="1" applyFont="1" applyFill="1" applyBorder="1" applyAlignment="1" applyProtection="1">
      <alignment horizontal="center" vertical="center" wrapText="1"/>
    </xf>
    <xf numFmtId="0" fontId="31" fillId="0" borderId="18" xfId="0" applyFont="1" applyBorder="1"/>
    <xf numFmtId="0" fontId="31" fillId="0" borderId="0" xfId="0" applyFont="1" applyBorder="1"/>
    <xf numFmtId="0" fontId="31" fillId="0" borderId="19" xfId="0" applyFont="1" applyBorder="1"/>
    <xf numFmtId="0" fontId="31" fillId="24" borderId="23" xfId="293" applyNumberFormat="1" applyFont="1" applyFill="1" applyBorder="1" applyAlignment="1" applyProtection="1">
      <alignment horizontal="center" vertical="center" wrapText="1"/>
    </xf>
    <xf numFmtId="183" fontId="31" fillId="24" borderId="24" xfId="293" applyNumberFormat="1" applyFont="1" applyFill="1" applyBorder="1" applyAlignment="1" applyProtection="1">
      <alignment horizontal="center" vertical="center" wrapText="1"/>
    </xf>
    <xf numFmtId="0" fontId="28" fillId="24" borderId="18" xfId="0" applyFont="1" applyFill="1" applyBorder="1"/>
    <xf numFmtId="0" fontId="28" fillId="24" borderId="19" xfId="0" applyFont="1" applyFill="1" applyBorder="1"/>
    <xf numFmtId="0" fontId="28" fillId="24" borderId="45" xfId="0" applyFont="1" applyFill="1" applyBorder="1"/>
    <xf numFmtId="0" fontId="28" fillId="24" borderId="46" xfId="0" applyFont="1" applyFill="1" applyBorder="1"/>
    <xf numFmtId="44" fontId="37" fillId="0" borderId="11" xfId="0" applyNumberFormat="1" applyFont="1" applyBorder="1" applyAlignment="1">
      <alignment vertical="center"/>
    </xf>
    <xf numFmtId="10" fontId="37" fillId="0" borderId="11" xfId="453" applyNumberFormat="1" applyFont="1" applyBorder="1" applyAlignment="1">
      <alignment vertical="center"/>
    </xf>
    <xf numFmtId="0" fontId="31" fillId="0" borderId="33" xfId="349" applyFont="1" applyFill="1" applyBorder="1" applyAlignment="1">
      <alignment horizontal="center" vertical="center" wrapText="1"/>
    </xf>
    <xf numFmtId="0" fontId="31" fillId="0" borderId="34" xfId="349" applyFont="1" applyFill="1" applyBorder="1" applyAlignment="1">
      <alignment horizontal="center" vertical="center" wrapText="1"/>
    </xf>
    <xf numFmtId="0" fontId="31" fillId="0" borderId="34" xfId="0" applyNumberFormat="1" applyFont="1" applyFill="1" applyBorder="1" applyAlignment="1">
      <alignment horizontal="justify" vertical="center" wrapText="1"/>
    </xf>
    <xf numFmtId="44" fontId="31" fillId="0" borderId="34" xfId="452" applyFont="1" applyFill="1" applyBorder="1" applyAlignment="1">
      <alignment horizontal="center" vertical="center" wrapText="1"/>
    </xf>
    <xf numFmtId="0" fontId="0" fillId="0" borderId="34" xfId="0" applyBorder="1"/>
    <xf numFmtId="0" fontId="28" fillId="0" borderId="34" xfId="350" applyFont="1" applyFill="1" applyBorder="1" applyAlignment="1">
      <alignment vertical="center"/>
    </xf>
    <xf numFmtId="0" fontId="28" fillId="0" borderId="34" xfId="350" applyFont="1" applyBorder="1"/>
    <xf numFmtId="10" fontId="37" fillId="0" borderId="38" xfId="453" applyNumberFormat="1" applyFont="1" applyBorder="1" applyAlignment="1">
      <alignment vertical="center"/>
    </xf>
    <xf numFmtId="0" fontId="31" fillId="29" borderId="33" xfId="349" applyFont="1" applyFill="1" applyBorder="1" applyAlignment="1">
      <alignment horizontal="left" vertical="center" wrapText="1"/>
    </xf>
    <xf numFmtId="44" fontId="31" fillId="29" borderId="34" xfId="452" applyFont="1" applyFill="1" applyBorder="1" applyAlignment="1">
      <alignment vertical="center"/>
    </xf>
    <xf numFmtId="44" fontId="31" fillId="29" borderId="34" xfId="0" applyNumberFormat="1" applyFont="1" applyFill="1" applyBorder="1" applyAlignment="1">
      <alignment vertical="center"/>
    </xf>
    <xf numFmtId="0" fontId="31" fillId="29" borderId="37" xfId="349" applyFont="1" applyFill="1" applyBorder="1" applyAlignment="1">
      <alignment horizontal="left" vertical="center" wrapText="1"/>
    </xf>
    <xf numFmtId="44" fontId="31" fillId="29" borderId="38" xfId="452" applyFont="1" applyFill="1" applyBorder="1" applyAlignment="1">
      <alignment vertical="center"/>
    </xf>
    <xf numFmtId="44" fontId="31" fillId="29" borderId="38" xfId="0" applyNumberFormat="1" applyFont="1" applyFill="1" applyBorder="1" applyAlignment="1">
      <alignment vertical="center"/>
    </xf>
    <xf numFmtId="4" fontId="0" fillId="30" borderId="0" xfId="0" applyNumberFormat="1" applyFont="1" applyFill="1"/>
    <xf numFmtId="4" fontId="0" fillId="31" borderId="0" xfId="0" applyNumberFormat="1" applyFont="1" applyFill="1" applyAlignment="1"/>
    <xf numFmtId="0" fontId="31" fillId="0" borderId="0" xfId="349" applyFont="1" applyFill="1" applyBorder="1" applyAlignment="1">
      <alignment horizontal="left" vertical="center" wrapText="1"/>
    </xf>
    <xf numFmtId="0" fontId="31" fillId="24" borderId="18" xfId="293" applyNumberFormat="1" applyFont="1" applyFill="1" applyBorder="1" applyAlignment="1" applyProtection="1">
      <alignment horizontal="center" vertical="center" wrapText="1"/>
    </xf>
    <xf numFmtId="0" fontId="31" fillId="24" borderId="0" xfId="293" applyNumberFormat="1" applyFont="1" applyFill="1" applyBorder="1" applyAlignment="1" applyProtection="1">
      <alignment horizontal="center" vertical="center" wrapText="1"/>
    </xf>
    <xf numFmtId="0" fontId="31" fillId="24" borderId="19" xfId="293" applyNumberFormat="1" applyFont="1" applyFill="1" applyBorder="1" applyAlignment="1" applyProtection="1">
      <alignment horizontal="center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17" fontId="31" fillId="24" borderId="18" xfId="293" applyNumberFormat="1" applyFont="1" applyFill="1" applyBorder="1" applyAlignment="1" applyProtection="1">
      <alignment horizontal="center" vertical="center" wrapText="1"/>
    </xf>
    <xf numFmtId="17" fontId="31" fillId="24" borderId="0" xfId="293" applyNumberFormat="1" applyFont="1" applyFill="1" applyBorder="1" applyAlignment="1" applyProtection="1">
      <alignment horizontal="center" vertical="center" wrapText="1"/>
    </xf>
    <xf numFmtId="17" fontId="31" fillId="24" borderId="19" xfId="293" applyNumberFormat="1" applyFont="1" applyFill="1" applyBorder="1" applyAlignment="1" applyProtection="1">
      <alignment horizontal="center" vertical="center" wrapText="1"/>
    </xf>
    <xf numFmtId="0" fontId="31" fillId="0" borderId="47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40" fillId="24" borderId="21" xfId="293" applyNumberFormat="1" applyFont="1" applyFill="1" applyBorder="1" applyAlignment="1" applyProtection="1">
      <alignment horizontal="center" vertical="center" wrapText="1"/>
    </xf>
    <xf numFmtId="0" fontId="40" fillId="24" borderId="23" xfId="293" applyNumberFormat="1" applyFont="1" applyFill="1" applyBorder="1" applyAlignment="1" applyProtection="1">
      <alignment horizontal="center" vertical="center" wrapText="1"/>
    </xf>
    <xf numFmtId="10" fontId="40" fillId="24" borderId="22" xfId="293" applyNumberFormat="1" applyFont="1" applyFill="1" applyBorder="1" applyAlignment="1" applyProtection="1">
      <alignment horizontal="center" vertical="center" wrapText="1"/>
    </xf>
    <xf numFmtId="10" fontId="40" fillId="24" borderId="24" xfId="293" applyNumberFormat="1" applyFont="1" applyFill="1" applyBorder="1" applyAlignment="1" applyProtection="1">
      <alignment horizontal="center" vertical="center" wrapText="1"/>
    </xf>
    <xf numFmtId="49" fontId="31" fillId="20" borderId="33" xfId="350" applyNumberFormat="1" applyFont="1" applyFill="1" applyBorder="1" applyAlignment="1">
      <alignment horizontal="center" vertical="center" wrapText="1"/>
    </xf>
    <xf numFmtId="49" fontId="31" fillId="20" borderId="35" xfId="350" applyNumberFormat="1" applyFont="1" applyFill="1" applyBorder="1" applyAlignment="1">
      <alignment horizontal="center" vertical="center" wrapText="1"/>
    </xf>
    <xf numFmtId="49" fontId="31" fillId="20" borderId="37" xfId="350" applyNumberFormat="1" applyFont="1" applyFill="1" applyBorder="1" applyAlignment="1">
      <alignment horizontal="center" vertical="center" wrapText="1"/>
    </xf>
    <xf numFmtId="49" fontId="31" fillId="20" borderId="34" xfId="350" applyNumberFormat="1" applyFont="1" applyFill="1" applyBorder="1" applyAlignment="1">
      <alignment horizontal="center" vertical="center" wrapText="1"/>
    </xf>
    <xf numFmtId="49" fontId="31" fillId="20" borderId="11" xfId="350" applyNumberFormat="1" applyFont="1" applyFill="1" applyBorder="1" applyAlignment="1">
      <alignment horizontal="center" vertical="center" wrapText="1"/>
    </xf>
    <xf numFmtId="49" fontId="31" fillId="20" borderId="38" xfId="350" applyNumberFormat="1" applyFont="1" applyFill="1" applyBorder="1" applyAlignment="1">
      <alignment horizontal="center" vertical="center" wrapText="1"/>
    </xf>
    <xf numFmtId="1" fontId="31" fillId="20" borderId="34" xfId="350" applyNumberFormat="1" applyFont="1" applyFill="1" applyBorder="1" applyAlignment="1">
      <alignment horizontal="center" vertical="center" wrapText="1"/>
    </xf>
    <xf numFmtId="1" fontId="31" fillId="20" borderId="11" xfId="350" applyNumberFormat="1" applyFont="1" applyFill="1" applyBorder="1" applyAlignment="1">
      <alignment horizontal="center" vertical="center" wrapText="1"/>
    </xf>
    <xf numFmtId="1" fontId="31" fillId="20" borderId="38" xfId="350" applyNumberFormat="1" applyFont="1" applyFill="1" applyBorder="1" applyAlignment="1">
      <alignment horizontal="center" vertical="center" wrapText="1"/>
    </xf>
    <xf numFmtId="0" fontId="31" fillId="20" borderId="34" xfId="350" applyNumberFormat="1" applyFont="1" applyFill="1" applyBorder="1" applyAlignment="1">
      <alignment horizontal="center" vertical="center" wrapText="1"/>
    </xf>
    <xf numFmtId="0" fontId="31" fillId="20" borderId="11" xfId="350" applyNumberFormat="1" applyFont="1" applyFill="1" applyBorder="1" applyAlignment="1">
      <alignment horizontal="center" vertical="center" wrapText="1"/>
    </xf>
    <xf numFmtId="0" fontId="31" fillId="20" borderId="38" xfId="350" applyNumberFormat="1" applyFont="1" applyFill="1" applyBorder="1" applyAlignment="1">
      <alignment horizontal="center" vertical="center" wrapText="1"/>
    </xf>
    <xf numFmtId="0" fontId="31" fillId="20" borderId="34" xfId="350" applyFont="1" applyFill="1" applyBorder="1" applyAlignment="1">
      <alignment horizontal="center" vertical="center" wrapText="1"/>
    </xf>
    <xf numFmtId="0" fontId="31" fillId="20" borderId="11" xfId="350" applyFont="1" applyFill="1" applyBorder="1" applyAlignment="1">
      <alignment horizontal="center" vertical="center" wrapText="1"/>
    </xf>
    <xf numFmtId="0" fontId="31" fillId="20" borderId="38" xfId="350" applyFont="1" applyFill="1" applyBorder="1" applyAlignment="1">
      <alignment horizontal="center" vertical="center" wrapText="1"/>
    </xf>
    <xf numFmtId="0" fontId="36" fillId="27" borderId="14" xfId="293" applyNumberFormat="1" applyFont="1" applyFill="1" applyBorder="1" applyAlignment="1" applyProtection="1">
      <alignment horizontal="center" vertical="center" wrapText="1"/>
    </xf>
    <xf numFmtId="2" fontId="31" fillId="20" borderId="11" xfId="350" applyNumberFormat="1" applyFont="1" applyFill="1" applyBorder="1" applyAlignment="1">
      <alignment horizontal="center" vertical="center" wrapText="1"/>
    </xf>
    <xf numFmtId="2" fontId="31" fillId="20" borderId="38" xfId="350" applyNumberFormat="1" applyFont="1" applyFill="1" applyBorder="1" applyAlignment="1">
      <alignment horizontal="center" vertical="center" wrapText="1"/>
    </xf>
    <xf numFmtId="4" fontId="31" fillId="20" borderId="11" xfId="350" applyNumberFormat="1" applyFont="1" applyFill="1" applyBorder="1" applyAlignment="1">
      <alignment horizontal="center" vertical="center" wrapText="1"/>
    </xf>
    <xf numFmtId="4" fontId="31" fillId="20" borderId="36" xfId="350" applyNumberFormat="1" applyFont="1" applyFill="1" applyBorder="1" applyAlignment="1">
      <alignment horizontal="center" vertical="center" wrapText="1"/>
    </xf>
    <xf numFmtId="0" fontId="30" fillId="20" borderId="44" xfId="293" applyNumberFormat="1" applyFont="1" applyFill="1" applyBorder="1" applyAlignment="1" applyProtection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0" fontId="29" fillId="24" borderId="22" xfId="293" applyNumberFormat="1" applyFont="1" applyFill="1" applyBorder="1" applyAlignment="1" applyProtection="1">
      <alignment horizontal="center" vertical="center" wrapText="1"/>
    </xf>
    <xf numFmtId="10" fontId="29" fillId="24" borderId="24" xfId="293" applyNumberFormat="1" applyFont="1" applyFill="1" applyBorder="1" applyAlignment="1" applyProtection="1">
      <alignment horizontal="center" vertical="center" wrapText="1"/>
    </xf>
    <xf numFmtId="182" fontId="30" fillId="24" borderId="18" xfId="293" applyNumberFormat="1" applyFont="1" applyFill="1" applyBorder="1" applyAlignment="1" applyProtection="1">
      <alignment horizontal="center" vertical="center" wrapText="1"/>
    </xf>
    <xf numFmtId="182" fontId="30" fillId="24" borderId="0" xfId="293" applyNumberFormat="1" applyFont="1" applyFill="1" applyBorder="1" applyAlignment="1" applyProtection="1">
      <alignment horizontal="center" vertical="center" wrapText="1"/>
    </xf>
    <xf numFmtId="182" fontId="30" fillId="24" borderId="19" xfId="293" applyNumberFormat="1" applyFont="1" applyFill="1" applyBorder="1" applyAlignment="1" applyProtection="1">
      <alignment horizontal="center" vertical="center" wrapText="1"/>
    </xf>
    <xf numFmtId="49" fontId="31" fillId="28" borderId="33" xfId="350" applyNumberFormat="1" applyFont="1" applyFill="1" applyBorder="1" applyAlignment="1">
      <alignment horizontal="center" vertical="center" wrapText="1"/>
    </xf>
    <xf numFmtId="49" fontId="31" fillId="28" borderId="37" xfId="350" applyNumberFormat="1" applyFont="1" applyFill="1" applyBorder="1" applyAlignment="1">
      <alignment horizontal="center" vertical="center" wrapText="1"/>
    </xf>
    <xf numFmtId="49" fontId="31" fillId="28" borderId="34" xfId="350" applyNumberFormat="1" applyFont="1" applyFill="1" applyBorder="1" applyAlignment="1">
      <alignment horizontal="center" vertical="center" wrapText="1"/>
    </xf>
    <xf numFmtId="49" fontId="31" fillId="28" borderId="38" xfId="350" applyNumberFormat="1" applyFont="1" applyFill="1" applyBorder="1" applyAlignment="1">
      <alignment horizontal="center" vertical="center" wrapText="1"/>
    </xf>
    <xf numFmtId="2" fontId="31" fillId="28" borderId="34" xfId="350" applyNumberFormat="1" applyFont="1" applyFill="1" applyBorder="1" applyAlignment="1">
      <alignment horizontal="center" vertical="center" wrapText="1"/>
    </xf>
    <xf numFmtId="2" fontId="31" fillId="28" borderId="38" xfId="350" applyNumberFormat="1" applyFont="1" applyFill="1" applyBorder="1" applyAlignment="1">
      <alignment horizontal="center" vertical="center" wrapText="1"/>
    </xf>
    <xf numFmtId="17" fontId="31" fillId="24" borderId="47" xfId="293" applyNumberFormat="1" applyFont="1" applyFill="1" applyBorder="1" applyAlignment="1" applyProtection="1">
      <alignment horizontal="center" vertical="center" wrapText="1"/>
    </xf>
    <xf numFmtId="0" fontId="31" fillId="24" borderId="48" xfId="293" applyNumberFormat="1" applyFont="1" applyFill="1" applyBorder="1" applyAlignment="1" applyProtection="1">
      <alignment horizontal="center" vertical="center" wrapText="1"/>
    </xf>
    <xf numFmtId="0" fontId="31" fillId="28" borderId="44" xfId="350" applyNumberFormat="1" applyFont="1" applyFill="1" applyBorder="1" applyAlignment="1">
      <alignment horizontal="center" vertical="center" wrapText="1"/>
    </xf>
    <xf numFmtId="0" fontId="31" fillId="28" borderId="50" xfId="350" applyNumberFormat="1" applyFont="1" applyFill="1" applyBorder="1" applyAlignment="1">
      <alignment horizontal="center" vertical="center" wrapText="1"/>
    </xf>
    <xf numFmtId="0" fontId="31" fillId="28" borderId="34" xfId="350" applyFont="1" applyFill="1" applyBorder="1" applyAlignment="1">
      <alignment horizontal="center" vertical="center" wrapText="1"/>
    </xf>
    <xf numFmtId="0" fontId="31" fillId="28" borderId="38" xfId="350" applyFont="1" applyFill="1" applyBorder="1" applyAlignment="1">
      <alignment horizontal="center" vertical="center" wrapText="1"/>
    </xf>
    <xf numFmtId="0" fontId="29" fillId="24" borderId="21" xfId="293" applyNumberFormat="1" applyFont="1" applyFill="1" applyBorder="1" applyAlignment="1" applyProtection="1">
      <alignment horizontal="center" vertical="center" wrapText="1"/>
    </xf>
    <xf numFmtId="0" fontId="29" fillId="24" borderId="23" xfId="293" applyNumberFormat="1" applyFont="1" applyFill="1" applyBorder="1" applyAlignment="1" applyProtection="1">
      <alignment horizontal="center" vertical="center" wrapText="1"/>
    </xf>
    <xf numFmtId="4" fontId="31" fillId="28" borderId="49" xfId="350" applyNumberFormat="1" applyFont="1" applyFill="1" applyBorder="1" applyAlignment="1">
      <alignment horizontal="center" vertical="center" wrapText="1"/>
    </xf>
    <xf numFmtId="4" fontId="31" fillId="28" borderId="39" xfId="350" applyNumberFormat="1" applyFont="1" applyFill="1" applyBorder="1" applyAlignment="1">
      <alignment horizontal="center" vertical="center" wrapText="1"/>
    </xf>
    <xf numFmtId="182" fontId="31" fillId="28" borderId="34" xfId="350" applyNumberFormat="1" applyFont="1" applyFill="1" applyBorder="1" applyAlignment="1">
      <alignment horizontal="center" vertical="center" wrapText="1"/>
    </xf>
    <xf numFmtId="182" fontId="31" fillId="28" borderId="38" xfId="350" applyNumberFormat="1" applyFont="1" applyFill="1" applyBorder="1" applyAlignment="1">
      <alignment horizontal="center" vertical="center" wrapText="1"/>
    </xf>
    <xf numFmtId="0" fontId="31" fillId="24" borderId="15" xfId="293" applyNumberFormat="1" applyFont="1" applyFill="1" applyBorder="1" applyAlignment="1" applyProtection="1">
      <alignment horizontal="center" vertical="center" wrapText="1"/>
    </xf>
    <xf numFmtId="0" fontId="31" fillId="24" borderId="17" xfId="293" applyNumberFormat="1" applyFont="1" applyFill="1" applyBorder="1" applyAlignment="1" applyProtection="1">
      <alignment horizontal="center" vertical="center" wrapText="1"/>
    </xf>
    <xf numFmtId="1" fontId="31" fillId="28" borderId="34" xfId="350" applyNumberFormat="1" applyFont="1" applyFill="1" applyBorder="1" applyAlignment="1">
      <alignment horizontal="center" vertical="center" wrapText="1"/>
    </xf>
    <xf numFmtId="1" fontId="31" fillId="28" borderId="38" xfId="350" applyNumberFormat="1" applyFont="1" applyFill="1" applyBorder="1" applyAlignment="1">
      <alignment horizontal="center" vertical="center" wrapText="1"/>
    </xf>
    <xf numFmtId="0" fontId="32" fillId="28" borderId="34" xfId="0" applyFont="1" applyFill="1" applyBorder="1" applyAlignment="1">
      <alignment horizontal="center" vertical="center"/>
    </xf>
    <xf numFmtId="0" fontId="32" fillId="28" borderId="11" xfId="0" applyFont="1" applyFill="1" applyBorder="1" applyAlignment="1">
      <alignment horizontal="center" vertical="center"/>
    </xf>
    <xf numFmtId="0" fontId="32" fillId="28" borderId="38" xfId="0" applyFont="1" applyFill="1" applyBorder="1" applyAlignment="1">
      <alignment horizontal="center" vertical="center"/>
    </xf>
    <xf numFmtId="0" fontId="31" fillId="0" borderId="40" xfId="349" applyFont="1" applyFill="1" applyBorder="1" applyAlignment="1">
      <alignment horizontal="center" vertical="center" wrapText="1"/>
    </xf>
    <xf numFmtId="0" fontId="31" fillId="0" borderId="52" xfId="349" applyFont="1" applyFill="1" applyBorder="1" applyAlignment="1">
      <alignment horizontal="center" vertical="center" wrapText="1"/>
    </xf>
    <xf numFmtId="0" fontId="31" fillId="0" borderId="13" xfId="349" applyFont="1" applyFill="1" applyBorder="1" applyAlignment="1">
      <alignment horizontal="center" vertical="center" wrapText="1"/>
    </xf>
    <xf numFmtId="0" fontId="31" fillId="0" borderId="14" xfId="349" applyFont="1" applyFill="1" applyBorder="1" applyAlignment="1">
      <alignment horizontal="center" vertical="center" wrapText="1"/>
    </xf>
    <xf numFmtId="44" fontId="31" fillId="0" borderId="13" xfId="452" applyFont="1" applyFill="1" applyBorder="1" applyAlignment="1">
      <alignment horizontal="center" vertical="center" wrapText="1"/>
    </xf>
    <xf numFmtId="44" fontId="31" fillId="0" borderId="14" xfId="452" applyFont="1" applyFill="1" applyBorder="1" applyAlignment="1">
      <alignment horizontal="center" vertical="center" wrapText="1"/>
    </xf>
    <xf numFmtId="0" fontId="31" fillId="0" borderId="35" xfId="349" applyFont="1" applyFill="1" applyBorder="1" applyAlignment="1">
      <alignment horizontal="center" vertical="center" wrapText="1"/>
    </xf>
    <xf numFmtId="0" fontId="31" fillId="0" borderId="37" xfId="349" applyFont="1" applyFill="1" applyBorder="1" applyAlignment="1">
      <alignment horizontal="center" vertical="center" wrapText="1"/>
    </xf>
    <xf numFmtId="0" fontId="31" fillId="0" borderId="11" xfId="349" applyFont="1" applyFill="1" applyBorder="1" applyAlignment="1">
      <alignment horizontal="center" vertical="center" wrapText="1"/>
    </xf>
    <xf numFmtId="0" fontId="31" fillId="0" borderId="38" xfId="349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29" fillId="24" borderId="27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 wrapText="1"/>
    </xf>
    <xf numFmtId="0" fontId="31" fillId="0" borderId="13" xfId="349" applyFont="1" applyFill="1" applyBorder="1" applyAlignment="1">
      <alignment horizontal="left" vertical="center" wrapText="1"/>
    </xf>
    <xf numFmtId="0" fontId="31" fillId="0" borderId="50" xfId="349" applyFont="1" applyFill="1" applyBorder="1" applyAlignment="1">
      <alignment horizontal="left" vertical="center" wrapText="1"/>
    </xf>
    <xf numFmtId="44" fontId="31" fillId="0" borderId="50" xfId="452" applyFont="1" applyFill="1" applyBorder="1" applyAlignment="1">
      <alignment horizontal="center" vertical="center" wrapText="1"/>
    </xf>
    <xf numFmtId="0" fontId="31" fillId="0" borderId="14" xfId="349" applyFont="1" applyFill="1" applyBorder="1" applyAlignment="1">
      <alignment horizontal="left" vertical="center" wrapText="1"/>
    </xf>
    <xf numFmtId="181" fontId="38" fillId="0" borderId="11" xfId="440" applyFont="1" applyFill="1" applyBorder="1" applyAlignment="1">
      <alignment horizontal="right" vertical="center" wrapText="1"/>
    </xf>
    <xf numFmtId="0" fontId="42" fillId="24" borderId="33" xfId="0" applyFont="1" applyFill="1" applyBorder="1" applyAlignment="1">
      <alignment horizontal="center" vertical="center" wrapText="1"/>
    </xf>
    <xf numFmtId="0" fontId="42" fillId="24" borderId="34" xfId="0" applyFont="1" applyFill="1" applyBorder="1" applyAlignment="1">
      <alignment horizontal="center" vertical="center" wrapText="1"/>
    </xf>
    <xf numFmtId="0" fontId="42" fillId="24" borderId="43" xfId="0" applyFont="1" applyFill="1" applyBorder="1" applyAlignment="1">
      <alignment horizontal="center" vertical="center" wrapText="1"/>
    </xf>
    <xf numFmtId="0" fontId="42" fillId="24" borderId="35" xfId="0" applyFont="1" applyFill="1" applyBorder="1" applyAlignment="1">
      <alignment horizontal="center" vertical="center" wrapText="1"/>
    </xf>
    <xf numFmtId="0" fontId="42" fillId="24" borderId="11" xfId="0" applyFont="1" applyFill="1" applyBorder="1" applyAlignment="1">
      <alignment horizontal="center" vertical="center" wrapText="1"/>
    </xf>
    <xf numFmtId="0" fontId="42" fillId="24" borderId="12" xfId="0" applyFont="1" applyFill="1" applyBorder="1" applyAlignment="1">
      <alignment horizontal="center" vertical="center" wrapText="1"/>
    </xf>
    <xf numFmtId="0" fontId="42" fillId="24" borderId="40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2" fillId="24" borderId="51" xfId="0" applyFont="1" applyFill="1" applyBorder="1" applyAlignment="1">
      <alignment horizontal="center" vertical="center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 wrapText="1"/>
    </xf>
    <xf numFmtId="0" fontId="42" fillId="24" borderId="17" xfId="0" applyFont="1" applyFill="1" applyBorder="1" applyAlignment="1">
      <alignment horizontal="center" vertical="center" wrapText="1"/>
    </xf>
    <xf numFmtId="0" fontId="42" fillId="24" borderId="26" xfId="0" applyFont="1" applyFill="1" applyBorder="1" applyAlignment="1">
      <alignment horizontal="center" vertical="center" wrapText="1"/>
    </xf>
    <xf numFmtId="183" fontId="31" fillId="0" borderId="41" xfId="293" applyNumberFormat="1" applyFont="1" applyFill="1" applyBorder="1" applyAlignment="1" applyProtection="1">
      <alignment horizontal="center" vertical="center" wrapText="1"/>
    </xf>
    <xf numFmtId="183" fontId="31" fillId="0" borderId="46" xfId="293" applyNumberFormat="1" applyFont="1" applyFill="1" applyBorder="1" applyAlignment="1" applyProtection="1">
      <alignment horizontal="center" vertical="center" wrapText="1"/>
    </xf>
  </cellXfs>
  <cellStyles count="454">
    <cellStyle name="%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10" xfId="8"/>
    <cellStyle name="20% - Ênfase1 11" xfId="9"/>
    <cellStyle name="20% - Ênfase1 12" xfId="10"/>
    <cellStyle name="20% - Ênfase1 13" xfId="11"/>
    <cellStyle name="20% - Ênfase1 14" xfId="12"/>
    <cellStyle name="20% - Ênfase1 15" xfId="13"/>
    <cellStyle name="20% - Ênfase1 16" xfId="14"/>
    <cellStyle name="20% - Ênfase1 17" xfId="15"/>
    <cellStyle name="20% - Ênfase1 2" xfId="16"/>
    <cellStyle name="20% - Ênfase1 3" xfId="17"/>
    <cellStyle name="20% - Ênfase1 4" xfId="18"/>
    <cellStyle name="20% - Ênfase1 5" xfId="19"/>
    <cellStyle name="20% - Ênfase1 6" xfId="20"/>
    <cellStyle name="20% - Ênfase1 7" xfId="21"/>
    <cellStyle name="20% - Ênfase1 8" xfId="22"/>
    <cellStyle name="20% - Ênfase1 9" xfId="23"/>
    <cellStyle name="20% - Ênfase2 10" xfId="24"/>
    <cellStyle name="20% - Ênfase2 11" xfId="25"/>
    <cellStyle name="20% - Ênfase2 12" xfId="26"/>
    <cellStyle name="20% - Ênfase2 13" xfId="27"/>
    <cellStyle name="20% - Ênfase2 14" xfId="28"/>
    <cellStyle name="20% - Ênfase2 15" xfId="29"/>
    <cellStyle name="20% - Ênfase2 16" xfId="30"/>
    <cellStyle name="20% - Ênfase2 17" xfId="31"/>
    <cellStyle name="20% - Ênfase2 2" xfId="32"/>
    <cellStyle name="20% - Ênfase2 3" xfId="33"/>
    <cellStyle name="20% - Ênfase2 4" xfId="34"/>
    <cellStyle name="20% - Ênfase2 5" xfId="35"/>
    <cellStyle name="20% - Ênfase2 6" xfId="36"/>
    <cellStyle name="20% - Ênfase2 7" xfId="37"/>
    <cellStyle name="20% - Ênfase2 8" xfId="38"/>
    <cellStyle name="20% - Ênfase2 9" xfId="39"/>
    <cellStyle name="20% - Ênfase3 10" xfId="40"/>
    <cellStyle name="20% - Ênfase3 11" xfId="41"/>
    <cellStyle name="20% - Ênfase3 12" xfId="42"/>
    <cellStyle name="20% - Ênfase3 13" xfId="43"/>
    <cellStyle name="20% - Ênfase3 14" xfId="44"/>
    <cellStyle name="20% - Ênfase3 15" xfId="45"/>
    <cellStyle name="20% - Ênfase3 16" xfId="46"/>
    <cellStyle name="20% - Ênfase3 17" xfId="47"/>
    <cellStyle name="20% - Ênfase3 2" xfId="48"/>
    <cellStyle name="20% - Ênfase3 3" xfId="49"/>
    <cellStyle name="20% - Ênfase3 4" xfId="50"/>
    <cellStyle name="20% - Ênfase3 5" xfId="51"/>
    <cellStyle name="20% - Ênfase3 6" xfId="52"/>
    <cellStyle name="20% - Ênfase3 7" xfId="53"/>
    <cellStyle name="20% - Ênfase3 8" xfId="54"/>
    <cellStyle name="20% - Ênfase3 9" xfId="55"/>
    <cellStyle name="20% - Ênfase4 10" xfId="56"/>
    <cellStyle name="20% - Ênfase4 11" xfId="57"/>
    <cellStyle name="20% - Ênfase4 12" xfId="58"/>
    <cellStyle name="20% - Ênfase4 13" xfId="59"/>
    <cellStyle name="20% - Ênfase4 14" xfId="60"/>
    <cellStyle name="20% - Ênfase4 15" xfId="61"/>
    <cellStyle name="20% - Ênfase4 16" xfId="62"/>
    <cellStyle name="20% - Ênfase4 17" xfId="63"/>
    <cellStyle name="20% - Ênfase4 2" xfId="64"/>
    <cellStyle name="20% - Ênfase4 3" xfId="65"/>
    <cellStyle name="20% - Ênfase4 4" xfId="66"/>
    <cellStyle name="20% - Ênfase4 5" xfId="67"/>
    <cellStyle name="20% - Ênfase4 6" xfId="68"/>
    <cellStyle name="20% - Ênfase4 7" xfId="69"/>
    <cellStyle name="20% - Ênfase4 8" xfId="70"/>
    <cellStyle name="20% - Ênfase4 9" xfId="71"/>
    <cellStyle name="20% - Ênfase5 10" xfId="72"/>
    <cellStyle name="20% - Ênfase5 11" xfId="73"/>
    <cellStyle name="20% - Ênfase5 12" xfId="74"/>
    <cellStyle name="20% - Ênfase5 13" xfId="75"/>
    <cellStyle name="20% - Ênfase5 14" xfId="76"/>
    <cellStyle name="20% - Ênfase5 15" xfId="77"/>
    <cellStyle name="20% - Ênfase5 16" xfId="78"/>
    <cellStyle name="20% - Ênfase5 17" xfId="79"/>
    <cellStyle name="20% - Ênfase5 2" xfId="80"/>
    <cellStyle name="20% - Ênfase5 3" xfId="81"/>
    <cellStyle name="20% - Ênfase5 4" xfId="82"/>
    <cellStyle name="20% - Ênfase5 5" xfId="83"/>
    <cellStyle name="20% - Ênfase5 6" xfId="84"/>
    <cellStyle name="20% - Ênfase5 7" xfId="85"/>
    <cellStyle name="20% - Ênfase5 8" xfId="86"/>
    <cellStyle name="20% - Ênfase5 9" xfId="87"/>
    <cellStyle name="20% - Ênfase6 10" xfId="88"/>
    <cellStyle name="20% - Ênfase6 11" xfId="89"/>
    <cellStyle name="20% - Ênfase6 12" xfId="90"/>
    <cellStyle name="20% - Ênfase6 13" xfId="91"/>
    <cellStyle name="20% - Ênfase6 14" xfId="92"/>
    <cellStyle name="20% - Ênfase6 15" xfId="93"/>
    <cellStyle name="20% - Ênfase6 16" xfId="94"/>
    <cellStyle name="20% - Ênfase6 17" xfId="95"/>
    <cellStyle name="20% - Ênfase6 2" xfId="96"/>
    <cellStyle name="20% - Ênfase6 3" xfId="97"/>
    <cellStyle name="20% - Ênfase6 4" xfId="98"/>
    <cellStyle name="20% - Ênfase6 5" xfId="99"/>
    <cellStyle name="20% - Ênfase6 6" xfId="100"/>
    <cellStyle name="20% - Ênfase6 7" xfId="101"/>
    <cellStyle name="20% - Ênfase6 8" xfId="102"/>
    <cellStyle name="20% - Ênfase6 9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- Ênfase1 10" xfId="110"/>
    <cellStyle name="40% - Ênfase1 11" xfId="111"/>
    <cellStyle name="40% - Ênfase1 12" xfId="112"/>
    <cellStyle name="40% - Ênfase1 13" xfId="113"/>
    <cellStyle name="40% - Ênfase1 14" xfId="114"/>
    <cellStyle name="40% - Ênfase1 15" xfId="115"/>
    <cellStyle name="40% - Ênfase1 16" xfId="116"/>
    <cellStyle name="40% - Ênfase1 17" xfId="117"/>
    <cellStyle name="40% - Ênfase1 2" xfId="118"/>
    <cellStyle name="40% - Ênfase1 3" xfId="119"/>
    <cellStyle name="40% - Ênfase1 4" xfId="120"/>
    <cellStyle name="40% - Ênfase1 5" xfId="121"/>
    <cellStyle name="40% - Ênfase1 6" xfId="122"/>
    <cellStyle name="40% - Ênfase1 7" xfId="123"/>
    <cellStyle name="40% - Ênfase1 8" xfId="124"/>
    <cellStyle name="40% - Ênfase1 9" xfId="125"/>
    <cellStyle name="40% - Ênfase2 10" xfId="126"/>
    <cellStyle name="40% - Ênfase2 11" xfId="127"/>
    <cellStyle name="40% - Ênfase2 12" xfId="128"/>
    <cellStyle name="40% - Ênfase2 13" xfId="129"/>
    <cellStyle name="40% - Ênfase2 14" xfId="130"/>
    <cellStyle name="40% - Ênfase2 15" xfId="131"/>
    <cellStyle name="40% - Ênfase2 16" xfId="132"/>
    <cellStyle name="40% - Ênfase2 17" xfId="133"/>
    <cellStyle name="40% - Ênfase2 2" xfId="134"/>
    <cellStyle name="40% - Ênfase2 3" xfId="135"/>
    <cellStyle name="40% - Ênfase2 4" xfId="136"/>
    <cellStyle name="40% - Ênfase2 5" xfId="137"/>
    <cellStyle name="40% - Ênfase2 6" xfId="138"/>
    <cellStyle name="40% - Ênfase2 7" xfId="139"/>
    <cellStyle name="40% - Ênfase2 8" xfId="140"/>
    <cellStyle name="40% - Ênfase2 9" xfId="141"/>
    <cellStyle name="40% - Ênfase3 10" xfId="142"/>
    <cellStyle name="40% - Ênfase3 11" xfId="143"/>
    <cellStyle name="40% - Ênfase3 12" xfId="144"/>
    <cellStyle name="40% - Ênfase3 13" xfId="145"/>
    <cellStyle name="40% - Ênfase3 14" xfId="146"/>
    <cellStyle name="40% - Ênfase3 15" xfId="147"/>
    <cellStyle name="40% - Ênfase3 16" xfId="148"/>
    <cellStyle name="40% - Ênfase3 17" xfId="149"/>
    <cellStyle name="40% - Ênfase3 2" xfId="150"/>
    <cellStyle name="40% - Ênfase3 3" xfId="151"/>
    <cellStyle name="40% - Ênfase3 4" xfId="152"/>
    <cellStyle name="40% - Ênfase3 5" xfId="153"/>
    <cellStyle name="40% - Ênfase3 6" xfId="154"/>
    <cellStyle name="40% - Ênfase3 7" xfId="155"/>
    <cellStyle name="40% - Ênfase3 8" xfId="156"/>
    <cellStyle name="40% - Ênfase3 9" xfId="157"/>
    <cellStyle name="40% - Ênfase4 10" xfId="158"/>
    <cellStyle name="40% - Ênfase4 11" xfId="159"/>
    <cellStyle name="40% - Ênfase4 12" xfId="160"/>
    <cellStyle name="40% - Ênfase4 13" xfId="161"/>
    <cellStyle name="40% - Ênfase4 14" xfId="162"/>
    <cellStyle name="40% - Ênfase4 15" xfId="163"/>
    <cellStyle name="40% - Ênfase4 16" xfId="164"/>
    <cellStyle name="40% - Ênfase4 17" xfId="165"/>
    <cellStyle name="40% - Ênfase4 2" xfId="166"/>
    <cellStyle name="40% - Ênfase4 3" xfId="167"/>
    <cellStyle name="40% - Ênfase4 4" xfId="168"/>
    <cellStyle name="40% - Ênfase4 5" xfId="169"/>
    <cellStyle name="40% - Ênfase4 6" xfId="170"/>
    <cellStyle name="40% - Ênfase4 7" xfId="171"/>
    <cellStyle name="40% - Ênfase4 8" xfId="172"/>
    <cellStyle name="40% - Ênfase4 9" xfId="173"/>
    <cellStyle name="40% - Ênfase5 10" xfId="174"/>
    <cellStyle name="40% - Ênfase5 11" xfId="175"/>
    <cellStyle name="40% - Ênfase5 12" xfId="176"/>
    <cellStyle name="40% - Ênfase5 13" xfId="177"/>
    <cellStyle name="40% - Ênfase5 14" xfId="178"/>
    <cellStyle name="40% - Ênfase5 15" xfId="179"/>
    <cellStyle name="40% - Ênfase5 16" xfId="180"/>
    <cellStyle name="40% - Ênfase5 17" xfId="181"/>
    <cellStyle name="40% - Ênfase5 2" xfId="182"/>
    <cellStyle name="40% - Ênfase5 3" xfId="183"/>
    <cellStyle name="40% - Ênfase5 4" xfId="184"/>
    <cellStyle name="40% - Ênfase5 5" xfId="185"/>
    <cellStyle name="40% - Ênfase5 6" xfId="186"/>
    <cellStyle name="40% - Ênfase5 7" xfId="187"/>
    <cellStyle name="40% - Ênfase5 8" xfId="188"/>
    <cellStyle name="40% - Ênfase5 9" xfId="189"/>
    <cellStyle name="40% - Ênfase6 10" xfId="190"/>
    <cellStyle name="40% - Ênfase6 11" xfId="191"/>
    <cellStyle name="40% - Ênfase6 12" xfId="192"/>
    <cellStyle name="40% - Ênfase6 13" xfId="193"/>
    <cellStyle name="40% - Ênfase6 14" xfId="194"/>
    <cellStyle name="40% - Ênfase6 15" xfId="195"/>
    <cellStyle name="40% - Ênfase6 16" xfId="196"/>
    <cellStyle name="40% - Ênfase6 17" xfId="197"/>
    <cellStyle name="40% - Ênfase6 2" xfId="198"/>
    <cellStyle name="40% - Ênfase6 3" xfId="199"/>
    <cellStyle name="40% - Ênfase6 4" xfId="200"/>
    <cellStyle name="40% - Ênfase6 5" xfId="201"/>
    <cellStyle name="40% - Ênfase6 6" xfId="202"/>
    <cellStyle name="40% - Ênfase6 7" xfId="203"/>
    <cellStyle name="40% - Ênfase6 8" xfId="204"/>
    <cellStyle name="40% - Ênfase6 9" xfId="205"/>
    <cellStyle name="60% - Accent1" xfId="206"/>
    <cellStyle name="60% - Accent2" xfId="207"/>
    <cellStyle name="60% - Accent3" xfId="208"/>
    <cellStyle name="60% - Accent4" xfId="209"/>
    <cellStyle name="60% - Accent5" xfId="210"/>
    <cellStyle name="60% - Accent6" xfId="211"/>
    <cellStyle name="60% - Ênfase1 2" xfId="212"/>
    <cellStyle name="60% - Ênfase2 2" xfId="213"/>
    <cellStyle name="60% - Ênfase3 2" xfId="214"/>
    <cellStyle name="60% - Ênfase4 2" xfId="215"/>
    <cellStyle name="60% - Ênfase5 2" xfId="216"/>
    <cellStyle name="60% - Ênfase6 2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Bad" xfId="224"/>
    <cellStyle name="BOLETIM" xfId="225"/>
    <cellStyle name="Bom 2" xfId="226"/>
    <cellStyle name="Calculation" xfId="227"/>
    <cellStyle name="Cálculo 2" xfId="228"/>
    <cellStyle name="Célula de Verificação 2" xfId="229"/>
    <cellStyle name="Célula Vinculada 2" xfId="230"/>
    <cellStyle name="Check Cell" xfId="231"/>
    <cellStyle name="Comma0" xfId="232"/>
    <cellStyle name="Currency0" xfId="233"/>
    <cellStyle name="Data" xfId="234"/>
    <cellStyle name="Date" xfId="235"/>
    <cellStyle name="Ênfase1 2" xfId="236"/>
    <cellStyle name="Ênfase2 2" xfId="237"/>
    <cellStyle name="Ênfase3 2" xfId="238"/>
    <cellStyle name="Ênfase4 2" xfId="239"/>
    <cellStyle name="Ênfase5 2" xfId="240"/>
    <cellStyle name="Ênfase6 2" xfId="241"/>
    <cellStyle name="Entrada 2" xfId="242"/>
    <cellStyle name="Euro" xfId="243"/>
    <cellStyle name="Euro 2" xfId="244"/>
    <cellStyle name="Explanatory Text" xfId="245"/>
    <cellStyle name="Fixed" xfId="246"/>
    <cellStyle name="Fixo" xfId="247"/>
    <cellStyle name="Good" xfId="248"/>
    <cellStyle name="GreyOrWhite" xfId="249"/>
    <cellStyle name="Heading" xfId="250"/>
    <cellStyle name="Heading 1" xfId="251"/>
    <cellStyle name="Heading 2" xfId="252"/>
    <cellStyle name="Heading 3" xfId="253"/>
    <cellStyle name="Heading 4" xfId="254"/>
    <cellStyle name="Heading1" xfId="255"/>
    <cellStyle name="Incorreto 2" xfId="256"/>
    <cellStyle name="Indefinido" xfId="257"/>
    <cellStyle name="Input" xfId="258"/>
    <cellStyle name="Linked Cell" xfId="259"/>
    <cellStyle name="material" xfId="260"/>
    <cellStyle name="Moeda" xfId="452" builtinId="4"/>
    <cellStyle name="Moeda 10" xfId="261"/>
    <cellStyle name="Moeda 11" xfId="262"/>
    <cellStyle name="Moeda 12" xfId="263"/>
    <cellStyle name="Moeda 13" xfId="264"/>
    <cellStyle name="Moeda 14" xfId="265"/>
    <cellStyle name="Moeda 15" xfId="266"/>
    <cellStyle name="Moeda 16" xfId="267"/>
    <cellStyle name="Moeda 2" xfId="268"/>
    <cellStyle name="Moeda 2 2" xfId="269"/>
    <cellStyle name="Moeda 2 2 2" xfId="270"/>
    <cellStyle name="Moeda 2 2 2 2" xfId="271"/>
    <cellStyle name="Moeda 2 2 2_TW-053-7ºREGIAO-DOC-PLN-PART02-R01" xfId="272"/>
    <cellStyle name="Moeda 2 3" xfId="273"/>
    <cellStyle name="Moeda 2 4" xfId="274"/>
    <cellStyle name="Moeda 3" xfId="275"/>
    <cellStyle name="Moeda 3 2" xfId="276"/>
    <cellStyle name="Moeda 3 3" xfId="277"/>
    <cellStyle name="Moeda 3 4" xfId="278"/>
    <cellStyle name="Moeda 4" xfId="279"/>
    <cellStyle name="Moeda 4 2" xfId="280"/>
    <cellStyle name="Moeda 5" xfId="281"/>
    <cellStyle name="Moeda 6" xfId="282"/>
    <cellStyle name="Moeda 7" xfId="283"/>
    <cellStyle name="Moeda 8" xfId="284"/>
    <cellStyle name="Moeda 9" xfId="285"/>
    <cellStyle name="Moeda0" xfId="286"/>
    <cellStyle name="Neutra 2" xfId="287"/>
    <cellStyle name="Neutral" xfId="288"/>
    <cellStyle name="Normal" xfId="0" builtinId="0"/>
    <cellStyle name="Normal 10" xfId="289"/>
    <cellStyle name="Normal 10 2" xfId="290"/>
    <cellStyle name="Normal 10_TW-053-7ºREGIAO-DOC-PLN-PART02-R01" xfId="291"/>
    <cellStyle name="Normal 11" xfId="292"/>
    <cellStyle name="Normal 11 2" xfId="293"/>
    <cellStyle name="Normal 11_TW-053-7ºREGIAO-DOC-PLN-PART02-R01" xfId="294"/>
    <cellStyle name="Normal 12" xfId="295"/>
    <cellStyle name="Normal 13" xfId="296"/>
    <cellStyle name="Normal 14" xfId="297"/>
    <cellStyle name="Normal 15" xfId="298"/>
    <cellStyle name="Normal 15 2" xfId="299"/>
    <cellStyle name="Normal 15_TW-053-7ºREGIAO-DOC-PLN-PART02-R01" xfId="300"/>
    <cellStyle name="Normal 16" xfId="301"/>
    <cellStyle name="Normal 16 2" xfId="302"/>
    <cellStyle name="Normal 16_TW-053-7ºREGIAO-DOC-PLN-PART02-R01" xfId="303"/>
    <cellStyle name="Normal 17" xfId="304"/>
    <cellStyle name="Normal 18" xfId="305"/>
    <cellStyle name="Normal 19" xfId="306"/>
    <cellStyle name="Normal 2" xfId="307"/>
    <cellStyle name="Normal 2 2" xfId="308"/>
    <cellStyle name="Normal 2 2 2" xfId="309"/>
    <cellStyle name="Normal 2 2 2 2" xfId="310"/>
    <cellStyle name="Normal 2 2 2 2 2" xfId="311"/>
    <cellStyle name="Normal 2 2 3" xfId="312"/>
    <cellStyle name="Normal 2 2 3 2" xfId="313"/>
    <cellStyle name="Normal 2 2 3 2 2" xfId="314"/>
    <cellStyle name="Normal 2 3" xfId="315"/>
    <cellStyle name="Normal 20" xfId="316"/>
    <cellStyle name="Normal 21" xfId="317"/>
    <cellStyle name="Normal 22" xfId="318"/>
    <cellStyle name="Normal 23" xfId="319"/>
    <cellStyle name="Normal 24" xfId="320"/>
    <cellStyle name="Normal 25" xfId="321"/>
    <cellStyle name="Normal 26" xfId="322"/>
    <cellStyle name="Normal 27" xfId="323"/>
    <cellStyle name="Normal 28" xfId="324"/>
    <cellStyle name="Normal 3" xfId="325"/>
    <cellStyle name="Normal 3 2" xfId="326"/>
    <cellStyle name="Normal 3 2 2" xfId="327"/>
    <cellStyle name="Normal 3 3" xfId="328"/>
    <cellStyle name="Normal 3 4" xfId="329"/>
    <cellStyle name="Normal 3_04 - ILHÉUS_alimentada_Aline" xfId="330"/>
    <cellStyle name="Normal 4" xfId="331"/>
    <cellStyle name="Normal 4 2" xfId="332"/>
    <cellStyle name="Normal 5" xfId="333"/>
    <cellStyle name="Normal 6" xfId="334"/>
    <cellStyle name="Normal 7" xfId="335"/>
    <cellStyle name="Normal 7 2" xfId="336"/>
    <cellStyle name="Normal 7 3" xfId="337"/>
    <cellStyle name="Normal 7 4" xfId="338"/>
    <cellStyle name="Normal 7 4 2" xfId="339"/>
    <cellStyle name="Normal 7 5" xfId="340"/>
    <cellStyle name="Normal 8" xfId="341"/>
    <cellStyle name="Normal 8 2" xfId="342"/>
    <cellStyle name="Normal 8 3" xfId="343"/>
    <cellStyle name="Normal 8_TW-053-7ºREGIAO-DOC-PLN-PART02-R01" xfId="344"/>
    <cellStyle name="Normal 9" xfId="345"/>
    <cellStyle name="Normal 9 2" xfId="346"/>
    <cellStyle name="Normal 9 2 2" xfId="347"/>
    <cellStyle name="Normal 9_TW-053-7ºREGIAO-DOC-PLN-PART02-R01" xfId="348"/>
    <cellStyle name="Normal_Pesquisa no referencial 10 de maio de 2013" xfId="349"/>
    <cellStyle name="Normal_Plan1" xfId="350"/>
    <cellStyle name="Nota 10" xfId="351"/>
    <cellStyle name="Nota 11" xfId="352"/>
    <cellStyle name="Nota 12" xfId="353"/>
    <cellStyle name="Nota 13" xfId="354"/>
    <cellStyle name="Nota 14" xfId="355"/>
    <cellStyle name="Nota 15" xfId="356"/>
    <cellStyle name="Nota 16" xfId="357"/>
    <cellStyle name="Nota 17" xfId="358"/>
    <cellStyle name="Nota 18" xfId="359"/>
    <cellStyle name="Nota 2" xfId="360"/>
    <cellStyle name="Nota 3" xfId="361"/>
    <cellStyle name="Nota 4" xfId="362"/>
    <cellStyle name="Nota 5" xfId="363"/>
    <cellStyle name="Nota 6" xfId="364"/>
    <cellStyle name="Nota 7" xfId="365"/>
    <cellStyle name="Nota 8" xfId="366"/>
    <cellStyle name="Nota 9" xfId="367"/>
    <cellStyle name="Note" xfId="368"/>
    <cellStyle name="Output" xfId="369"/>
    <cellStyle name="Percentual" xfId="370"/>
    <cellStyle name="Ponto" xfId="371"/>
    <cellStyle name="Porcentagem" xfId="453" builtinId="5"/>
    <cellStyle name="Porcentagem 2" xfId="372"/>
    <cellStyle name="Porcentagem 2 2" xfId="373"/>
    <cellStyle name="Porcentagem 3" xfId="374"/>
    <cellStyle name="Porcentagem 3 2" xfId="375"/>
    <cellStyle name="Porcentagem 4" xfId="376"/>
    <cellStyle name="Porcentagem 5" xfId="377"/>
    <cellStyle name="Result" xfId="378"/>
    <cellStyle name="Result2" xfId="379"/>
    <cellStyle name="Saída 2" xfId="380"/>
    <cellStyle name="Sep. milhar [0]" xfId="381"/>
    <cellStyle name="Separador de milhares 10" xfId="382"/>
    <cellStyle name="Separador de milhares 11" xfId="383"/>
    <cellStyle name="Separador de milhares 12" xfId="384"/>
    <cellStyle name="Separador de milhares 13" xfId="385"/>
    <cellStyle name="Separador de milhares 14" xfId="386"/>
    <cellStyle name="Separador de milhares 15" xfId="387"/>
    <cellStyle name="Separador de milhares 16" xfId="388"/>
    <cellStyle name="Separador de milhares 17" xfId="389"/>
    <cellStyle name="Separador de milhares 18" xfId="390"/>
    <cellStyle name="Separador de milhares 19" xfId="391"/>
    <cellStyle name="Separador de milhares 2" xfId="392"/>
    <cellStyle name="Separador de milhares 2 2" xfId="393"/>
    <cellStyle name="Separador de milhares 20" xfId="394"/>
    <cellStyle name="Separador de milhares 21" xfId="395"/>
    <cellStyle name="Separador de milhares 22" xfId="396"/>
    <cellStyle name="Separador de milhares 23" xfId="397"/>
    <cellStyle name="Separador de milhares 24" xfId="398"/>
    <cellStyle name="Separador de milhares 25" xfId="399"/>
    <cellStyle name="Separador de milhares 3" xfId="400"/>
    <cellStyle name="Separador de milhares 3 2" xfId="401"/>
    <cellStyle name="Separador de milhares 3 2 2" xfId="402"/>
    <cellStyle name="Separador de milhares 3 2 2 2" xfId="403"/>
    <cellStyle name="Separador de milhares 3 2 3" xfId="404"/>
    <cellStyle name="Separador de milhares 3 2 3 2" xfId="405"/>
    <cellStyle name="Separador de milhares 4" xfId="406"/>
    <cellStyle name="Separador de milhares 4 2" xfId="407"/>
    <cellStyle name="Separador de milhares 5" xfId="408"/>
    <cellStyle name="Separador de milhares 6" xfId="409"/>
    <cellStyle name="Separador de milhares 6 2" xfId="410"/>
    <cellStyle name="Separador de milhares 7" xfId="411"/>
    <cellStyle name="Separador de milhares 7 2" xfId="412"/>
    <cellStyle name="Separador de milhares 8" xfId="413"/>
    <cellStyle name="Separador de milhares 9" xfId="414"/>
    <cellStyle name="Separador de milꚌares_8905-3" xfId="415"/>
    <cellStyle name="Sepavador de milhares [0]_Pasta2" xfId="416"/>
    <cellStyle name="TableStyleLight1" xfId="417"/>
    <cellStyle name="Texto de Aviso 2" xfId="418"/>
    <cellStyle name="Texto Explicativo 2" xfId="419"/>
    <cellStyle name="þ_x001d_ð—_x000b_øþ÷_x000c_âþU_x0001_(_x0005_ï_x0008__x0007__x0001__x0001_" xfId="420"/>
    <cellStyle name="þ_x001d_ð'&amp;Oý—&amp;Hýx_x0001_£_x000b__x000d__x0014__x0007__x0001__x0001_" xfId="421"/>
    <cellStyle name="Title" xfId="422"/>
    <cellStyle name="Título 1 1" xfId="423"/>
    <cellStyle name="Título 1 1 1" xfId="424"/>
    <cellStyle name="Título 1 1 1 1" xfId="425"/>
    <cellStyle name="Título 1 1_Plan1" xfId="426"/>
    <cellStyle name="Título 1 2" xfId="427"/>
    <cellStyle name="Título 10" xfId="428"/>
    <cellStyle name="Título 2 2" xfId="429"/>
    <cellStyle name="Título 3 2" xfId="430"/>
    <cellStyle name="Título 4 2" xfId="431"/>
    <cellStyle name="Título 5" xfId="432"/>
    <cellStyle name="Título 6" xfId="433"/>
    <cellStyle name="Título 7" xfId="434"/>
    <cellStyle name="Título 8" xfId="435"/>
    <cellStyle name="Título 9" xfId="436"/>
    <cellStyle name="Titulo1" xfId="437"/>
    <cellStyle name="Titulo2" xfId="438"/>
    <cellStyle name="Total 2" xfId="439"/>
    <cellStyle name="Vírgula" xfId="440" builtinId="3"/>
    <cellStyle name="Vírgula 2" xfId="441"/>
    <cellStyle name="Vírgula 2 2" xfId="442"/>
    <cellStyle name="Vírgula 2 3" xfId="443"/>
    <cellStyle name="Vírgula 2_Plan1" xfId="444"/>
    <cellStyle name="Vírgula 3" xfId="445"/>
    <cellStyle name="Vírgula 3 2" xfId="446"/>
    <cellStyle name="Vírgula 3_TW-053-7ºREGIAO-DOC-PLN-PART02-R01" xfId="447"/>
    <cellStyle name="Vírgula 4" xfId="448"/>
    <cellStyle name="Vírgula 5" xfId="449"/>
    <cellStyle name="Warning Text" xfId="450"/>
    <cellStyle name="Yellow" xfId="451"/>
  </cellStyles>
  <dxfs count="1">
    <dxf>
      <font>
        <b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104775</xdr:rowOff>
    </xdr:from>
    <xdr:to>
      <xdr:col>3</xdr:col>
      <xdr:colOff>400050</xdr:colOff>
      <xdr:row>3</xdr:row>
      <xdr:rowOff>269656</xdr:rowOff>
    </xdr:to>
    <xdr:pic>
      <xdr:nvPicPr>
        <xdr:cNvPr id="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2" t="13049" r="54582" b="68672"/>
        <a:stretch>
          <a:fillRect/>
        </a:stretch>
      </xdr:blipFill>
      <xdr:spPr bwMode="auto">
        <a:xfrm>
          <a:off x="314325" y="104775"/>
          <a:ext cx="1743075" cy="479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1</xdr:row>
      <xdr:rowOff>47624</xdr:rowOff>
    </xdr:from>
    <xdr:to>
      <xdr:col>3</xdr:col>
      <xdr:colOff>698498</xdr:colOff>
      <xdr:row>4</xdr:row>
      <xdr:rowOff>76199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2" t="13049" r="54582" b="68672"/>
        <a:stretch>
          <a:fillRect/>
        </a:stretch>
      </xdr:blipFill>
      <xdr:spPr bwMode="auto">
        <a:xfrm>
          <a:off x="476250" y="209549"/>
          <a:ext cx="1974848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104775</xdr:rowOff>
    </xdr:from>
    <xdr:to>
      <xdr:col>3</xdr:col>
      <xdr:colOff>400050</xdr:colOff>
      <xdr:row>3</xdr:row>
      <xdr:rowOff>269656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52" t="13049" r="54582" b="68672"/>
        <a:stretch>
          <a:fillRect/>
        </a:stretch>
      </xdr:blipFill>
      <xdr:spPr bwMode="auto">
        <a:xfrm>
          <a:off x="314325" y="276225"/>
          <a:ext cx="1743075" cy="479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showGridLines="0" view="pageBreakPreview" zoomScaleNormal="100" zoomScaleSheetLayoutView="100" workbookViewId="0">
      <selection activeCell="L8" sqref="L8"/>
    </sheetView>
  </sheetViews>
  <sheetFormatPr defaultRowHeight="12.75" x14ac:dyDescent="0.2"/>
  <cols>
    <col min="1" max="1" width="3.42578125" style="19" customWidth="1"/>
    <col min="2" max="2" width="9.140625" style="21"/>
    <col min="3" max="3" width="12.28515625" style="21" customWidth="1"/>
    <col min="4" max="4" width="11.7109375" style="21" customWidth="1"/>
    <col min="5" max="5" width="12" style="21" customWidth="1"/>
    <col min="6" max="6" width="65.140625" style="21" customWidth="1"/>
    <col min="7" max="7" width="9.140625" style="13" customWidth="1"/>
    <col min="8" max="8" width="11.28515625" style="14" customWidth="1"/>
    <col min="9" max="9" width="9.28515625" style="25" customWidth="1"/>
    <col min="10" max="10" width="10.5703125" style="25" customWidth="1"/>
    <col min="11" max="11" width="14.5703125" style="25" customWidth="1"/>
    <col min="12" max="12" width="15.42578125" style="25" customWidth="1"/>
    <col min="13" max="13" width="4.42578125" style="21" customWidth="1"/>
    <col min="14" max="15" width="9.140625" style="21" hidden="1" customWidth="1"/>
    <col min="16" max="16" width="10.140625" style="21" bestFit="1" customWidth="1"/>
    <col min="17" max="17" width="15.85546875" style="21" bestFit="1" customWidth="1"/>
    <col min="18" max="16384" width="9.140625" style="21"/>
  </cols>
  <sheetData>
    <row r="1" spans="1:17" ht="13.5" thickBot="1" x14ac:dyDescent="0.25"/>
    <row r="2" spans="1:17" s="19" customFormat="1" ht="12" customHeight="1" x14ac:dyDescent="0.2">
      <c r="B2" s="31"/>
      <c r="C2" s="32"/>
      <c r="D2" s="33"/>
      <c r="E2" s="103" t="s">
        <v>33</v>
      </c>
      <c r="F2" s="104"/>
      <c r="G2" s="104"/>
      <c r="H2" s="104"/>
      <c r="I2" s="104"/>
      <c r="J2" s="105"/>
      <c r="K2" s="121" t="s">
        <v>28</v>
      </c>
      <c r="L2" s="123">
        <v>0.22140000000000001</v>
      </c>
    </row>
    <row r="3" spans="1:17" s="19" customFormat="1" ht="12.75" customHeight="1" thickBot="1" x14ac:dyDescent="0.25">
      <c r="B3" s="28"/>
      <c r="C3" s="29"/>
      <c r="D3" s="30"/>
      <c r="E3" s="106"/>
      <c r="F3" s="107"/>
      <c r="G3" s="107"/>
      <c r="H3" s="107"/>
      <c r="I3" s="107"/>
      <c r="J3" s="108"/>
      <c r="K3" s="122"/>
      <c r="L3" s="124"/>
    </row>
    <row r="4" spans="1:17" s="19" customFormat="1" ht="27.75" customHeight="1" thickBot="1" x14ac:dyDescent="0.25">
      <c r="B4" s="28"/>
      <c r="C4" s="29"/>
      <c r="D4" s="30"/>
      <c r="E4" s="109"/>
      <c r="F4" s="110"/>
      <c r="G4" s="110"/>
      <c r="H4" s="110"/>
      <c r="I4" s="110"/>
      <c r="J4" s="111"/>
      <c r="K4" s="66" t="s">
        <v>27</v>
      </c>
      <c r="L4" s="67">
        <v>0.84440000000000004</v>
      </c>
    </row>
    <row r="5" spans="1:17" s="19" customFormat="1" ht="19.5" customHeight="1" x14ac:dyDescent="0.2">
      <c r="B5" s="112" t="s">
        <v>29</v>
      </c>
      <c r="C5" s="113"/>
      <c r="D5" s="114"/>
      <c r="E5" s="205" t="s">
        <v>65</v>
      </c>
      <c r="F5" s="206"/>
      <c r="G5" s="207"/>
      <c r="H5" s="39" t="s">
        <v>0</v>
      </c>
      <c r="I5" s="145" t="s">
        <v>1</v>
      </c>
      <c r="J5" s="145"/>
      <c r="K5" s="145"/>
      <c r="L5" s="40" t="s">
        <v>2</v>
      </c>
      <c r="M5" s="20"/>
    </row>
    <row r="6" spans="1:17" s="19" customFormat="1" ht="12.75" customHeight="1" x14ac:dyDescent="0.2">
      <c r="B6" s="112" t="s">
        <v>30</v>
      </c>
      <c r="C6" s="113"/>
      <c r="D6" s="114"/>
      <c r="E6" s="208"/>
      <c r="F6" s="209"/>
      <c r="G6" s="210"/>
      <c r="H6" s="68" t="s">
        <v>25</v>
      </c>
      <c r="I6" s="146" t="s">
        <v>40</v>
      </c>
      <c r="J6" s="147"/>
      <c r="K6" s="148"/>
      <c r="L6" s="219">
        <v>45200</v>
      </c>
    </row>
    <row r="7" spans="1:17" s="19" customFormat="1" ht="30.75" customHeight="1" x14ac:dyDescent="0.2">
      <c r="B7" s="112" t="s">
        <v>31</v>
      </c>
      <c r="C7" s="113"/>
      <c r="D7" s="114"/>
      <c r="E7" s="208"/>
      <c r="F7" s="209"/>
      <c r="G7" s="210"/>
      <c r="H7" s="70" t="s">
        <v>26</v>
      </c>
      <c r="I7" s="100" t="s">
        <v>66</v>
      </c>
      <c r="J7" s="101"/>
      <c r="K7" s="102"/>
      <c r="L7" s="220">
        <v>45383</v>
      </c>
    </row>
    <row r="8" spans="1:17" s="19" customFormat="1" ht="20.25" customHeight="1" x14ac:dyDescent="0.2">
      <c r="B8" s="112" t="s">
        <v>32</v>
      </c>
      <c r="C8" s="113"/>
      <c r="D8" s="114"/>
      <c r="E8" s="208"/>
      <c r="F8" s="209"/>
      <c r="G8" s="210"/>
      <c r="H8" s="70" t="s">
        <v>3</v>
      </c>
      <c r="I8" s="115" t="s">
        <v>67</v>
      </c>
      <c r="J8" s="116"/>
      <c r="K8" s="117"/>
      <c r="L8" s="220">
        <v>45323</v>
      </c>
    </row>
    <row r="9" spans="1:17" s="19" customFormat="1" ht="10.5" customHeight="1" x14ac:dyDescent="0.2">
      <c r="B9" s="112"/>
      <c r="C9" s="113"/>
      <c r="D9" s="114"/>
      <c r="E9" s="208"/>
      <c r="F9" s="209"/>
      <c r="G9" s="210"/>
      <c r="H9" s="70"/>
      <c r="I9" s="72"/>
      <c r="J9" s="73"/>
      <c r="K9" s="74"/>
      <c r="L9" s="71"/>
    </row>
    <row r="10" spans="1:17" s="19" customFormat="1" ht="13.5" customHeight="1" thickBot="1" x14ac:dyDescent="0.25">
      <c r="B10" s="34"/>
      <c r="C10" s="35"/>
      <c r="D10" s="36"/>
      <c r="E10" s="211"/>
      <c r="F10" s="212"/>
      <c r="G10" s="213"/>
      <c r="H10" s="75"/>
      <c r="I10" s="118"/>
      <c r="J10" s="119"/>
      <c r="K10" s="120"/>
      <c r="L10" s="76"/>
    </row>
    <row r="11" spans="1:17" s="19" customFormat="1" ht="17.25" customHeight="1" x14ac:dyDescent="0.3">
      <c r="B11" s="125" t="s">
        <v>4</v>
      </c>
      <c r="C11" s="128" t="s">
        <v>0</v>
      </c>
      <c r="D11" s="131" t="s">
        <v>6</v>
      </c>
      <c r="E11" s="131" t="s">
        <v>23</v>
      </c>
      <c r="F11" s="134" t="s">
        <v>7</v>
      </c>
      <c r="G11" s="137" t="s">
        <v>18</v>
      </c>
      <c r="H11" s="140" t="s">
        <v>34</v>
      </c>
      <c r="I11" s="140"/>
      <c r="J11" s="140"/>
      <c r="K11" s="140"/>
      <c r="L11" s="59">
        <f>L14</f>
        <v>90890.64</v>
      </c>
    </row>
    <row r="12" spans="1:17" s="2" customFormat="1" ht="13.5" customHeight="1" x14ac:dyDescent="0.25">
      <c r="A12" s="1"/>
      <c r="B12" s="126"/>
      <c r="C12" s="129"/>
      <c r="D12" s="132"/>
      <c r="E12" s="132"/>
      <c r="F12" s="135"/>
      <c r="G12" s="138"/>
      <c r="H12" s="141" t="s">
        <v>19</v>
      </c>
      <c r="I12" s="143" t="s">
        <v>20</v>
      </c>
      <c r="J12" s="143"/>
      <c r="K12" s="143" t="s">
        <v>21</v>
      </c>
      <c r="L12" s="144"/>
      <c r="M12" s="9"/>
      <c r="N12" s="9"/>
      <c r="O12" s="10"/>
    </row>
    <row r="13" spans="1:17" s="2" customFormat="1" ht="14.25" customHeight="1" thickBot="1" x14ac:dyDescent="0.3">
      <c r="A13" s="1"/>
      <c r="B13" s="127"/>
      <c r="C13" s="130"/>
      <c r="D13" s="133"/>
      <c r="E13" s="133"/>
      <c r="F13" s="136"/>
      <c r="G13" s="139"/>
      <c r="H13" s="142"/>
      <c r="I13" s="41" t="s">
        <v>11</v>
      </c>
      <c r="J13" s="41" t="s">
        <v>22</v>
      </c>
      <c r="K13" s="41" t="s">
        <v>11</v>
      </c>
      <c r="L13" s="42" t="s">
        <v>22</v>
      </c>
      <c r="M13" s="9"/>
      <c r="N13" s="9"/>
      <c r="O13" s="10"/>
    </row>
    <row r="14" spans="1:17" s="2" customFormat="1" ht="25.5" customHeight="1" x14ac:dyDescent="0.25">
      <c r="A14" s="1"/>
      <c r="B14" s="43">
        <v>1</v>
      </c>
      <c r="C14" s="43"/>
      <c r="D14" s="43"/>
      <c r="E14" s="43"/>
      <c r="F14" s="44" t="s">
        <v>64</v>
      </c>
      <c r="G14" s="43"/>
      <c r="H14" s="45"/>
      <c r="I14" s="38"/>
      <c r="J14" s="38"/>
      <c r="K14" s="38"/>
      <c r="L14" s="38">
        <f>SUM(L15:L17)</f>
        <v>90890.64</v>
      </c>
      <c r="M14" s="9"/>
      <c r="N14" s="9"/>
      <c r="O14" s="10"/>
      <c r="Q14" s="17"/>
    </row>
    <row r="15" spans="1:17" s="19" customFormat="1" ht="27.75" customHeight="1" x14ac:dyDescent="0.2">
      <c r="B15" s="46" t="s">
        <v>13</v>
      </c>
      <c r="C15" s="46" t="s">
        <v>38</v>
      </c>
      <c r="D15" s="46" t="s">
        <v>37</v>
      </c>
      <c r="E15" s="46">
        <v>4723</v>
      </c>
      <c r="F15" s="47" t="s">
        <v>43</v>
      </c>
      <c r="G15" s="46" t="s">
        <v>17</v>
      </c>
      <c r="H15" s="204">
        <f>8*80</f>
        <v>640</v>
      </c>
      <c r="I15" s="37">
        <f>ANALÍTICO!J14</f>
        <v>98.19</v>
      </c>
      <c r="J15" s="37">
        <f>ROUND(I15*(1+L$2),2)</f>
        <v>119.93</v>
      </c>
      <c r="K15" s="37">
        <f>ROUND(H15*I15,2)</f>
        <v>62841.599999999999</v>
      </c>
      <c r="L15" s="37">
        <f>ROUND(H15*J15,2)</f>
        <v>76755.199999999997</v>
      </c>
      <c r="N15" s="9"/>
      <c r="O15" s="13"/>
      <c r="Q15" s="18"/>
    </row>
    <row r="16" spans="1:17" s="19" customFormat="1" ht="25.5" customHeight="1" x14ac:dyDescent="0.2">
      <c r="B16" s="46" t="s">
        <v>24</v>
      </c>
      <c r="C16" s="46" t="s">
        <v>3</v>
      </c>
      <c r="D16" s="46">
        <v>13269</v>
      </c>
      <c r="E16" s="46">
        <v>876</v>
      </c>
      <c r="F16" s="47" t="s">
        <v>39</v>
      </c>
      <c r="G16" s="46" t="s">
        <v>46</v>
      </c>
      <c r="H16" s="204">
        <v>8</v>
      </c>
      <c r="I16" s="37">
        <f>ANALÍTICO!J15</f>
        <v>1347</v>
      </c>
      <c r="J16" s="37">
        <f>ROUND(I16*(1+L$2),2)</f>
        <v>1645.23</v>
      </c>
      <c r="K16" s="37">
        <f>ROUND(H16*I16,2)</f>
        <v>10776</v>
      </c>
      <c r="L16" s="37">
        <f>ROUND(H16*J16,2)</f>
        <v>13161.84</v>
      </c>
      <c r="N16" s="9"/>
      <c r="O16" s="13"/>
      <c r="P16" s="22"/>
      <c r="Q16" s="23"/>
    </row>
    <row r="17" spans="2:16" ht="25.5" customHeight="1" x14ac:dyDescent="0.2">
      <c r="B17" s="46" t="s">
        <v>35</v>
      </c>
      <c r="C17" s="46" t="s">
        <v>41</v>
      </c>
      <c r="D17" s="46">
        <v>1</v>
      </c>
      <c r="E17" s="46">
        <v>1619</v>
      </c>
      <c r="F17" s="47" t="s">
        <v>42</v>
      </c>
      <c r="G17" s="46" t="s">
        <v>46</v>
      </c>
      <c r="H17" s="204">
        <v>8</v>
      </c>
      <c r="I17" s="37">
        <f>ANALÍTICO!J16</f>
        <v>99.64</v>
      </c>
      <c r="J17" s="37">
        <f>ROUND(I17*(1+L$2),2)</f>
        <v>121.7</v>
      </c>
      <c r="K17" s="37">
        <f>ROUND(H17*I17,2)</f>
        <v>797.12</v>
      </c>
      <c r="L17" s="37">
        <f>ROUND(H17*J17,2)</f>
        <v>973.6</v>
      </c>
      <c r="P17" s="24"/>
    </row>
    <row r="18" spans="2:16" x14ac:dyDescent="0.2">
      <c r="B18" s="27"/>
      <c r="C18" s="27"/>
      <c r="D18" s="27"/>
      <c r="E18" s="27"/>
      <c r="F18" s="27"/>
    </row>
    <row r="19" spans="2:16" x14ac:dyDescent="0.2">
      <c r="B19" s="99" t="s">
        <v>63</v>
      </c>
      <c r="C19" s="99"/>
      <c r="D19" s="99"/>
      <c r="E19" s="27"/>
      <c r="F19" s="27"/>
      <c r="L19" s="26"/>
    </row>
    <row r="20" spans="2:16" x14ac:dyDescent="0.2">
      <c r="B20" s="60"/>
      <c r="C20" s="60"/>
      <c r="D20" s="60"/>
      <c r="L20" s="26"/>
    </row>
    <row r="21" spans="2:16" x14ac:dyDescent="0.2">
      <c r="B21" s="61" t="s">
        <v>44</v>
      </c>
      <c r="C21" s="60"/>
      <c r="D21" s="60"/>
    </row>
    <row r="22" spans="2:16" x14ac:dyDescent="0.2">
      <c r="B22" s="61" t="s">
        <v>45</v>
      </c>
      <c r="C22" s="60"/>
      <c r="D22" s="60"/>
    </row>
  </sheetData>
  <sheetProtection selectLockedCells="1" selectUnlockedCells="1"/>
  <mergeCells count="24">
    <mergeCell ref="L2:L3"/>
    <mergeCell ref="B11:B13"/>
    <mergeCell ref="C11:C13"/>
    <mergeCell ref="D11:D13"/>
    <mergeCell ref="E11:E13"/>
    <mergeCell ref="F11:F13"/>
    <mergeCell ref="G11:G13"/>
    <mergeCell ref="H11:K11"/>
    <mergeCell ref="H12:H13"/>
    <mergeCell ref="I12:J12"/>
    <mergeCell ref="K12:L12"/>
    <mergeCell ref="I5:K5"/>
    <mergeCell ref="E5:G10"/>
    <mergeCell ref="I6:K6"/>
    <mergeCell ref="B19:D19"/>
    <mergeCell ref="I7:K7"/>
    <mergeCell ref="E2:J4"/>
    <mergeCell ref="B8:D9"/>
    <mergeCell ref="B5:D5"/>
    <mergeCell ref="B7:D7"/>
    <mergeCell ref="B6:D6"/>
    <mergeCell ref="I8:K8"/>
    <mergeCell ref="I10:K10"/>
    <mergeCell ref="K2:K3"/>
  </mergeCells>
  <phoneticPr fontId="34" type="noConversion"/>
  <pageMargins left="0.39370078740157483" right="0.39370078740157483" top="0.59055118110236227" bottom="0.59055118110236227" header="0.51181102362204722" footer="0.31496062992125984"/>
  <pageSetup paperSize="9" scale="77" firstPageNumber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view="pageBreakPreview" zoomScale="80" zoomScaleNormal="100" zoomScaleSheetLayoutView="80" workbookViewId="0">
      <selection activeCell="E15" sqref="E15"/>
    </sheetView>
  </sheetViews>
  <sheetFormatPr defaultRowHeight="12.75" x14ac:dyDescent="0.25"/>
  <cols>
    <col min="1" max="1" width="3.42578125" style="1" customWidth="1"/>
    <col min="2" max="2" width="9.140625" style="2"/>
    <col min="3" max="3" width="13.7109375" style="16" customWidth="1"/>
    <col min="4" max="4" width="15.5703125" style="16" customWidth="1"/>
    <col min="5" max="5" width="9.140625" style="16"/>
    <col min="6" max="6" width="70.140625" style="2" customWidth="1"/>
    <col min="7" max="7" width="10.85546875" style="2" customWidth="1"/>
    <col min="8" max="8" width="15.28515625" style="3" customWidth="1"/>
    <col min="9" max="9" width="15.28515625" style="4" customWidth="1"/>
    <col min="10" max="10" width="14.42578125" style="5" customWidth="1"/>
    <col min="11" max="16384" width="9.140625" style="2"/>
  </cols>
  <sheetData>
    <row r="1" spans="1:10" s="1" customFormat="1" ht="13.5" thickBot="1" x14ac:dyDescent="0.3">
      <c r="C1" s="15"/>
      <c r="D1" s="15"/>
      <c r="E1" s="15"/>
      <c r="H1" s="6"/>
      <c r="I1" s="7"/>
      <c r="J1" s="8"/>
    </row>
    <row r="2" spans="1:10" s="1" customFormat="1" ht="13.5" customHeight="1" x14ac:dyDescent="0.25">
      <c r="B2" s="31"/>
      <c r="C2" s="32"/>
      <c r="D2" s="33"/>
      <c r="E2" s="103" t="s">
        <v>36</v>
      </c>
      <c r="F2" s="104"/>
      <c r="G2" s="104"/>
      <c r="H2" s="105"/>
      <c r="I2" s="166" t="s">
        <v>27</v>
      </c>
      <c r="J2" s="149">
        <v>0.84440000000000004</v>
      </c>
    </row>
    <row r="3" spans="1:10" s="1" customFormat="1" ht="14.25" customHeight="1" thickBot="1" x14ac:dyDescent="0.3">
      <c r="B3" s="28"/>
      <c r="C3" s="29"/>
      <c r="D3" s="30"/>
      <c r="E3" s="109"/>
      <c r="F3" s="110"/>
      <c r="G3" s="110"/>
      <c r="H3" s="111"/>
      <c r="I3" s="167"/>
      <c r="J3" s="150"/>
    </row>
    <row r="4" spans="1:10" s="1" customFormat="1" ht="12.75" customHeight="1" thickBot="1" x14ac:dyDescent="0.3">
      <c r="B4" s="28"/>
      <c r="C4" s="29"/>
      <c r="D4" s="30"/>
      <c r="E4" s="214" t="s">
        <v>65</v>
      </c>
      <c r="F4" s="215"/>
      <c r="G4" s="151"/>
      <c r="H4" s="152"/>
      <c r="I4" s="152"/>
      <c r="J4" s="153"/>
    </row>
    <row r="5" spans="1:10" s="1" customFormat="1" ht="13.5" customHeight="1" x14ac:dyDescent="0.25">
      <c r="B5" s="28"/>
      <c r="C5" s="29"/>
      <c r="D5" s="30"/>
      <c r="E5" s="216"/>
      <c r="F5" s="210"/>
      <c r="G5" s="39" t="s">
        <v>0</v>
      </c>
      <c r="H5" s="145" t="s">
        <v>1</v>
      </c>
      <c r="I5" s="145"/>
      <c r="J5" s="40" t="s">
        <v>2</v>
      </c>
    </row>
    <row r="6" spans="1:10" s="1" customFormat="1" ht="13.5" customHeight="1" x14ac:dyDescent="0.25">
      <c r="B6" s="112" t="s">
        <v>29</v>
      </c>
      <c r="C6" s="113"/>
      <c r="D6" s="114"/>
      <c r="E6" s="216"/>
      <c r="F6" s="210"/>
      <c r="G6" s="68" t="s">
        <v>25</v>
      </c>
      <c r="H6" s="172" t="s">
        <v>40</v>
      </c>
      <c r="I6" s="173"/>
      <c r="J6" s="69">
        <v>45200</v>
      </c>
    </row>
    <row r="7" spans="1:10" s="1" customFormat="1" ht="13.5" customHeight="1" x14ac:dyDescent="0.25">
      <c r="B7" s="112" t="s">
        <v>30</v>
      </c>
      <c r="C7" s="113"/>
      <c r="D7" s="114"/>
      <c r="E7" s="216"/>
      <c r="F7" s="210"/>
      <c r="G7" s="79"/>
      <c r="H7" s="77"/>
      <c r="I7" s="78"/>
      <c r="J7" s="80"/>
    </row>
    <row r="8" spans="1:10" s="1" customFormat="1" ht="13.5" customHeight="1" x14ac:dyDescent="0.25">
      <c r="B8" s="112" t="s">
        <v>31</v>
      </c>
      <c r="C8" s="113"/>
      <c r="D8" s="114"/>
      <c r="E8" s="216"/>
      <c r="F8" s="210"/>
      <c r="G8" s="70" t="s">
        <v>26</v>
      </c>
      <c r="H8" s="100" t="s">
        <v>66</v>
      </c>
      <c r="I8" s="102"/>
      <c r="J8" s="71">
        <v>45383</v>
      </c>
    </row>
    <row r="9" spans="1:10" s="1" customFormat="1" ht="13.5" customHeight="1" x14ac:dyDescent="0.25">
      <c r="B9" s="112" t="s">
        <v>32</v>
      </c>
      <c r="C9" s="113"/>
      <c r="D9" s="114"/>
      <c r="E9" s="216"/>
      <c r="F9" s="210"/>
      <c r="G9" s="70"/>
      <c r="H9" s="100"/>
      <c r="I9" s="102"/>
      <c r="J9" s="71"/>
    </row>
    <row r="10" spans="1:10" s="1" customFormat="1" ht="19.5" customHeight="1" thickBot="1" x14ac:dyDescent="0.3">
      <c r="B10" s="112"/>
      <c r="C10" s="113"/>
      <c r="D10" s="114"/>
      <c r="E10" s="217"/>
      <c r="F10" s="213"/>
      <c r="G10" s="75" t="s">
        <v>3</v>
      </c>
      <c r="H10" s="160" t="s">
        <v>67</v>
      </c>
      <c r="I10" s="161"/>
      <c r="J10" s="76">
        <v>45323</v>
      </c>
    </row>
    <row r="11" spans="1:10" ht="12.75" customHeight="1" x14ac:dyDescent="0.25">
      <c r="B11" s="154" t="s">
        <v>4</v>
      </c>
      <c r="C11" s="156" t="s">
        <v>0</v>
      </c>
      <c r="D11" s="156" t="s">
        <v>5</v>
      </c>
      <c r="E11" s="174" t="s">
        <v>6</v>
      </c>
      <c r="F11" s="162" t="s">
        <v>7</v>
      </c>
      <c r="G11" s="164" t="s">
        <v>8</v>
      </c>
      <c r="H11" s="170" t="s">
        <v>9</v>
      </c>
      <c r="I11" s="158" t="s">
        <v>10</v>
      </c>
      <c r="J11" s="168" t="s">
        <v>11</v>
      </c>
    </row>
    <row r="12" spans="1:10" ht="13.5" thickBot="1" x14ac:dyDescent="0.3">
      <c r="B12" s="155"/>
      <c r="C12" s="157"/>
      <c r="D12" s="157"/>
      <c r="E12" s="175"/>
      <c r="F12" s="163"/>
      <c r="G12" s="165"/>
      <c r="H12" s="171"/>
      <c r="I12" s="159"/>
      <c r="J12" s="169"/>
    </row>
    <row r="13" spans="1:10" s="12" customFormat="1" ht="17.25" customHeight="1" x14ac:dyDescent="0.25">
      <c r="A13" s="11"/>
      <c r="B13" s="46" t="s">
        <v>12</v>
      </c>
      <c r="C13" s="46"/>
      <c r="D13" s="46"/>
      <c r="E13" s="46"/>
      <c r="F13" s="47" t="s">
        <v>62</v>
      </c>
      <c r="G13" s="46"/>
      <c r="H13" s="55"/>
      <c r="I13" s="56"/>
      <c r="J13" s="57"/>
    </row>
    <row r="14" spans="1:10" s="12" customFormat="1" ht="25.5" customHeight="1" x14ac:dyDescent="0.25">
      <c r="A14" s="11"/>
      <c r="B14" s="63" t="s">
        <v>13</v>
      </c>
      <c r="C14" s="63" t="s">
        <v>38</v>
      </c>
      <c r="D14" s="63" t="s">
        <v>16</v>
      </c>
      <c r="E14" s="63" t="s">
        <v>37</v>
      </c>
      <c r="F14" s="64" t="s">
        <v>48</v>
      </c>
      <c r="G14" s="63" t="s">
        <v>17</v>
      </c>
      <c r="H14" s="65">
        <v>1</v>
      </c>
      <c r="I14" s="62">
        <v>98.19</v>
      </c>
      <c r="J14" s="62">
        <f t="shared" ref="J14:J15" si="0">ROUND(H14*I14,2)</f>
        <v>98.19</v>
      </c>
    </row>
    <row r="15" spans="1:10" s="12" customFormat="1" ht="25.5" customHeight="1" x14ac:dyDescent="0.25">
      <c r="A15" s="11"/>
      <c r="B15" s="63" t="s">
        <v>24</v>
      </c>
      <c r="C15" s="63" t="s">
        <v>3</v>
      </c>
      <c r="D15" s="63" t="s">
        <v>16</v>
      </c>
      <c r="E15" s="63">
        <v>13269</v>
      </c>
      <c r="F15" s="64" t="s">
        <v>49</v>
      </c>
      <c r="G15" s="63" t="s">
        <v>15</v>
      </c>
      <c r="H15" s="65">
        <v>1</v>
      </c>
      <c r="I15" s="62">
        <v>1347</v>
      </c>
      <c r="J15" s="62">
        <f t="shared" si="0"/>
        <v>1347</v>
      </c>
    </row>
    <row r="16" spans="1:10" ht="25.5" customHeight="1" x14ac:dyDescent="0.25">
      <c r="B16" s="63" t="s">
        <v>35</v>
      </c>
      <c r="C16" s="63" t="s">
        <v>14</v>
      </c>
      <c r="D16" s="63" t="s">
        <v>16</v>
      </c>
      <c r="E16" s="63">
        <v>1</v>
      </c>
      <c r="F16" s="64" t="s">
        <v>47</v>
      </c>
      <c r="G16" s="63" t="s">
        <v>15</v>
      </c>
      <c r="H16" s="65">
        <v>1</v>
      </c>
      <c r="I16" s="62">
        <v>99.64</v>
      </c>
      <c r="J16" s="62">
        <f>ROUND(H16*I16,2)</f>
        <v>99.64</v>
      </c>
    </row>
    <row r="17" spans="2:10" x14ac:dyDescent="0.25">
      <c r="B17" s="58"/>
      <c r="C17" s="49"/>
      <c r="D17" s="49"/>
      <c r="E17" s="50"/>
      <c r="F17" s="51"/>
      <c r="G17" s="52"/>
      <c r="H17" s="53"/>
      <c r="I17" s="48"/>
      <c r="J17" s="54"/>
    </row>
    <row r="19" spans="2:10" x14ac:dyDescent="0.25">
      <c r="B19" s="99" t="s">
        <v>63</v>
      </c>
      <c r="C19" s="99"/>
      <c r="D19" s="99"/>
    </row>
    <row r="20" spans="2:10" ht="13.5" x14ac:dyDescent="0.25">
      <c r="B20" s="60"/>
      <c r="C20" s="60"/>
      <c r="D20" s="60"/>
    </row>
    <row r="21" spans="2:10" ht="13.5" x14ac:dyDescent="0.25">
      <c r="B21" s="61" t="s">
        <v>44</v>
      </c>
      <c r="C21" s="60"/>
      <c r="D21" s="60"/>
    </row>
    <row r="22" spans="2:10" ht="13.5" x14ac:dyDescent="0.25">
      <c r="B22" s="61" t="s">
        <v>45</v>
      </c>
      <c r="C22" s="60"/>
      <c r="D22" s="60"/>
    </row>
  </sheetData>
  <sheetProtection selectLockedCells="1" selectUnlockedCells="1"/>
  <mergeCells count="24">
    <mergeCell ref="J11:J12"/>
    <mergeCell ref="H11:H12"/>
    <mergeCell ref="H6:I6"/>
    <mergeCell ref="E11:E12"/>
    <mergeCell ref="B6:D6"/>
    <mergeCell ref="B7:D7"/>
    <mergeCell ref="B8:D8"/>
    <mergeCell ref="B9:D10"/>
    <mergeCell ref="B19:D19"/>
    <mergeCell ref="J2:J3"/>
    <mergeCell ref="G4:J4"/>
    <mergeCell ref="B11:B12"/>
    <mergeCell ref="C11:C12"/>
    <mergeCell ref="H8:I8"/>
    <mergeCell ref="I11:I12"/>
    <mergeCell ref="H10:I10"/>
    <mergeCell ref="D11:D12"/>
    <mergeCell ref="H9:I9"/>
    <mergeCell ref="F11:F12"/>
    <mergeCell ref="G11:G12"/>
    <mergeCell ref="E2:H3"/>
    <mergeCell ref="I2:I3"/>
    <mergeCell ref="H5:I5"/>
    <mergeCell ref="E4:F10"/>
  </mergeCells>
  <phoneticPr fontId="34" type="noConversion"/>
  <conditionalFormatting sqref="H17:J17">
    <cfRule type="cellIs" dxfId="0" priority="4517" stopIfTrue="1" operator="lessThanOrEqual">
      <formula>0</formula>
    </cfRule>
  </conditionalFormatting>
  <pageMargins left="0.59055118110236227" right="0.39370078740157483" top="0.59055118110236227" bottom="0.39370078740157483" header="0.39370078740157483" footer="0.39370078740157483"/>
  <pageSetup paperSize="9" scale="79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view="pageBreakPreview" topLeftCell="B1" zoomScale="98" zoomScaleNormal="100" zoomScaleSheetLayoutView="98" workbookViewId="0">
      <selection activeCell="E5" sqref="E5:O10"/>
    </sheetView>
  </sheetViews>
  <sheetFormatPr defaultRowHeight="12.75" x14ac:dyDescent="0.2"/>
  <cols>
    <col min="1" max="1" width="3.42578125" style="19" customWidth="1"/>
    <col min="2" max="2" width="9.140625" style="21"/>
    <col min="3" max="3" width="12.28515625" style="21" customWidth="1"/>
    <col min="4" max="4" width="11.7109375" style="21" customWidth="1"/>
    <col min="5" max="5" width="12" style="21" customWidth="1"/>
    <col min="6" max="6" width="65.140625" style="21" customWidth="1"/>
    <col min="7" max="7" width="13.85546875" style="13" customWidth="1"/>
    <col min="8" max="13" width="14.7109375" customWidth="1"/>
    <col min="14" max="15" width="14.7109375" style="21" customWidth="1"/>
    <col min="16" max="16" width="15.85546875" style="21" bestFit="1" customWidth="1"/>
    <col min="17" max="16384" width="9.140625" style="21"/>
  </cols>
  <sheetData>
    <row r="1" spans="1:16" ht="13.5" thickBot="1" x14ac:dyDescent="0.25"/>
    <row r="2" spans="1:16" s="19" customFormat="1" ht="12" customHeight="1" x14ac:dyDescent="0.2">
      <c r="B2" s="31"/>
      <c r="C2" s="32"/>
      <c r="D2" s="33"/>
      <c r="E2" s="189" t="s">
        <v>50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6" s="19" customFormat="1" ht="12.75" customHeight="1" x14ac:dyDescent="0.2">
      <c r="B3" s="28"/>
      <c r="C3" s="29"/>
      <c r="D3" s="30"/>
      <c r="E3" s="191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6" s="19" customFormat="1" ht="27.75" customHeight="1" thickBot="1" x14ac:dyDescent="0.25">
      <c r="B4" s="28"/>
      <c r="C4" s="29"/>
      <c r="D4" s="30"/>
      <c r="E4" s="193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6" s="19" customFormat="1" ht="19.5" customHeight="1" x14ac:dyDescent="0.2">
      <c r="B5" s="112" t="s">
        <v>29</v>
      </c>
      <c r="C5" s="113"/>
      <c r="D5" s="114"/>
      <c r="E5" s="218" t="s">
        <v>65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6" s="19" customFormat="1" ht="12.75" customHeight="1" x14ac:dyDescent="0.2">
      <c r="B6" s="112" t="s">
        <v>30</v>
      </c>
      <c r="C6" s="113"/>
      <c r="D6" s="114"/>
      <c r="E6" s="196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6" s="19" customFormat="1" ht="30.75" customHeight="1" x14ac:dyDescent="0.2">
      <c r="B7" s="112" t="s">
        <v>31</v>
      </c>
      <c r="C7" s="113"/>
      <c r="D7" s="114"/>
      <c r="E7" s="196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6" s="19" customFormat="1" ht="20.25" customHeight="1" x14ac:dyDescent="0.2">
      <c r="B8" s="112" t="s">
        <v>32</v>
      </c>
      <c r="C8" s="113"/>
      <c r="D8" s="114"/>
      <c r="E8" s="196"/>
      <c r="F8" s="197"/>
      <c r="G8" s="197"/>
      <c r="H8" s="197"/>
      <c r="I8" s="197"/>
      <c r="J8" s="197"/>
      <c r="K8" s="197"/>
      <c r="L8" s="197"/>
      <c r="M8" s="197"/>
      <c r="N8" s="197"/>
      <c r="O8" s="197"/>
    </row>
    <row r="9" spans="1:16" s="19" customFormat="1" ht="10.5" customHeight="1" x14ac:dyDescent="0.2">
      <c r="B9" s="112"/>
      <c r="C9" s="113"/>
      <c r="D9" s="114"/>
      <c r="E9" s="196"/>
      <c r="F9" s="197"/>
      <c r="G9" s="197"/>
      <c r="H9" s="197"/>
      <c r="I9" s="197"/>
      <c r="J9" s="197"/>
      <c r="K9" s="197"/>
      <c r="L9" s="197"/>
      <c r="M9" s="197"/>
      <c r="N9" s="197"/>
      <c r="O9" s="197"/>
    </row>
    <row r="10" spans="1:16" s="19" customFormat="1" ht="13.5" customHeight="1" thickBot="1" x14ac:dyDescent="0.25">
      <c r="B10" s="34"/>
      <c r="C10" s="35"/>
      <c r="D10" s="36"/>
      <c r="E10" s="198"/>
      <c r="F10" s="199"/>
      <c r="G10" s="199"/>
      <c r="H10" s="199"/>
      <c r="I10" s="199"/>
      <c r="J10" s="199"/>
      <c r="K10" s="199"/>
      <c r="L10" s="199"/>
      <c r="M10" s="199"/>
      <c r="N10" s="199"/>
      <c r="O10" s="199"/>
    </row>
    <row r="11" spans="1:16" s="19" customFormat="1" ht="17.25" customHeight="1" x14ac:dyDescent="0.2">
      <c r="B11" s="125" t="s">
        <v>4</v>
      </c>
      <c r="C11" s="128" t="s">
        <v>0</v>
      </c>
      <c r="D11" s="131" t="s">
        <v>6</v>
      </c>
      <c r="E11" s="131" t="s">
        <v>23</v>
      </c>
      <c r="F11" s="134" t="s">
        <v>7</v>
      </c>
      <c r="G11" s="137" t="s">
        <v>51</v>
      </c>
      <c r="H11" s="176" t="s">
        <v>53</v>
      </c>
      <c r="I11" s="176" t="s">
        <v>54</v>
      </c>
      <c r="J11" s="176" t="s">
        <v>55</v>
      </c>
      <c r="K11" s="176" t="s">
        <v>56</v>
      </c>
      <c r="L11" s="176" t="s">
        <v>57</v>
      </c>
      <c r="M11" s="176" t="s">
        <v>58</v>
      </c>
      <c r="N11" s="176" t="s">
        <v>59</v>
      </c>
      <c r="O11" s="176" t="s">
        <v>60</v>
      </c>
    </row>
    <row r="12" spans="1:16" s="2" customFormat="1" ht="13.5" customHeight="1" x14ac:dyDescent="0.25">
      <c r="A12" s="1"/>
      <c r="B12" s="126"/>
      <c r="C12" s="129"/>
      <c r="D12" s="132"/>
      <c r="E12" s="132"/>
      <c r="F12" s="135"/>
      <c r="G12" s="138"/>
      <c r="H12" s="177"/>
      <c r="I12" s="177"/>
      <c r="J12" s="177"/>
      <c r="K12" s="177"/>
      <c r="L12" s="177"/>
      <c r="M12" s="177"/>
      <c r="N12" s="177"/>
      <c r="O12" s="177"/>
    </row>
    <row r="13" spans="1:16" s="2" customFormat="1" ht="14.25" customHeight="1" thickBot="1" x14ac:dyDescent="0.3">
      <c r="A13" s="1"/>
      <c r="B13" s="127"/>
      <c r="C13" s="130"/>
      <c r="D13" s="133"/>
      <c r="E13" s="133"/>
      <c r="F13" s="136"/>
      <c r="G13" s="139"/>
      <c r="H13" s="178"/>
      <c r="I13" s="178"/>
      <c r="J13" s="178"/>
      <c r="K13" s="178"/>
      <c r="L13" s="178"/>
      <c r="M13" s="178"/>
      <c r="N13" s="178"/>
      <c r="O13" s="178"/>
    </row>
    <row r="14" spans="1:16" s="2" customFormat="1" ht="25.5" customHeight="1" x14ac:dyDescent="0.25">
      <c r="A14" s="1"/>
      <c r="B14" s="83">
        <v>1</v>
      </c>
      <c r="C14" s="84"/>
      <c r="D14" s="84"/>
      <c r="E14" s="84"/>
      <c r="F14" s="85" t="s">
        <v>62</v>
      </c>
      <c r="G14" s="86"/>
      <c r="H14" s="87"/>
      <c r="I14" s="87"/>
      <c r="J14" s="87"/>
      <c r="K14" s="87"/>
      <c r="L14" s="87"/>
      <c r="M14" s="87"/>
      <c r="N14" s="88"/>
      <c r="O14" s="89"/>
      <c r="P14" s="17"/>
    </row>
    <row r="15" spans="1:16" s="19" customFormat="1" ht="27.75" customHeight="1" x14ac:dyDescent="0.2">
      <c r="B15" s="179" t="s">
        <v>13</v>
      </c>
      <c r="C15" s="181" t="s">
        <v>38</v>
      </c>
      <c r="D15" s="181" t="s">
        <v>37</v>
      </c>
      <c r="E15" s="181">
        <v>4723</v>
      </c>
      <c r="F15" s="200" t="s">
        <v>43</v>
      </c>
      <c r="G15" s="183">
        <f>SINTÉTICO!L15</f>
        <v>76755.199999999997</v>
      </c>
      <c r="H15" s="81">
        <f>$G$15/8</f>
        <v>9594.4</v>
      </c>
      <c r="I15" s="81">
        <f t="shared" ref="I15:O15" si="0">$G$15/8</f>
        <v>9594.4</v>
      </c>
      <c r="J15" s="81">
        <f t="shared" si="0"/>
        <v>9594.4</v>
      </c>
      <c r="K15" s="81">
        <f t="shared" si="0"/>
        <v>9594.4</v>
      </c>
      <c r="L15" s="81">
        <f t="shared" si="0"/>
        <v>9594.4</v>
      </c>
      <c r="M15" s="81">
        <f t="shared" si="0"/>
        <v>9594.4</v>
      </c>
      <c r="N15" s="81">
        <f t="shared" si="0"/>
        <v>9594.4</v>
      </c>
      <c r="O15" s="81">
        <f t="shared" si="0"/>
        <v>9594.4</v>
      </c>
      <c r="P15" s="97">
        <f>SUM(H15:O15)</f>
        <v>76755.199999999997</v>
      </c>
    </row>
    <row r="16" spans="1:16" s="19" customFormat="1" ht="27.75" customHeight="1" x14ac:dyDescent="0.2">
      <c r="B16" s="180"/>
      <c r="C16" s="182"/>
      <c r="D16" s="182"/>
      <c r="E16" s="182"/>
      <c r="F16" s="203"/>
      <c r="G16" s="184"/>
      <c r="H16" s="82">
        <f>H15/$G$15</f>
        <v>0.125</v>
      </c>
      <c r="I16" s="82">
        <f t="shared" ref="I16:O16" si="1">I15/$G$15</f>
        <v>0.125</v>
      </c>
      <c r="J16" s="82">
        <f t="shared" si="1"/>
        <v>0.125</v>
      </c>
      <c r="K16" s="82">
        <f t="shared" si="1"/>
        <v>0.125</v>
      </c>
      <c r="L16" s="82">
        <f t="shared" si="1"/>
        <v>0.125</v>
      </c>
      <c r="M16" s="82">
        <f t="shared" si="1"/>
        <v>0.125</v>
      </c>
      <c r="N16" s="82">
        <f t="shared" si="1"/>
        <v>0.125</v>
      </c>
      <c r="O16" s="82">
        <f t="shared" si="1"/>
        <v>0.125</v>
      </c>
      <c r="P16" s="97">
        <f>SUM(H16:O16)</f>
        <v>1</v>
      </c>
    </row>
    <row r="17" spans="2:16" s="19" customFormat="1" ht="25.5" customHeight="1" x14ac:dyDescent="0.2">
      <c r="B17" s="179" t="s">
        <v>24</v>
      </c>
      <c r="C17" s="181" t="s">
        <v>3</v>
      </c>
      <c r="D17" s="181">
        <v>13269</v>
      </c>
      <c r="E17" s="181">
        <v>876</v>
      </c>
      <c r="F17" s="200" t="s">
        <v>39</v>
      </c>
      <c r="G17" s="183">
        <f>SINTÉTICO!L16</f>
        <v>13161.84</v>
      </c>
      <c r="H17" s="81">
        <f>$G$17/8</f>
        <v>1645.23</v>
      </c>
      <c r="I17" s="81">
        <f t="shared" ref="I17:O17" si="2">$G$17/8</f>
        <v>1645.23</v>
      </c>
      <c r="J17" s="81">
        <f t="shared" si="2"/>
        <v>1645.23</v>
      </c>
      <c r="K17" s="81">
        <f t="shared" si="2"/>
        <v>1645.23</v>
      </c>
      <c r="L17" s="81">
        <f t="shared" si="2"/>
        <v>1645.23</v>
      </c>
      <c r="M17" s="81">
        <f t="shared" si="2"/>
        <v>1645.23</v>
      </c>
      <c r="N17" s="81">
        <f t="shared" si="2"/>
        <v>1645.23</v>
      </c>
      <c r="O17" s="81">
        <f t="shared" si="2"/>
        <v>1645.23</v>
      </c>
      <c r="P17" s="97">
        <f>SUM(H17:O17)</f>
        <v>13161.839999999998</v>
      </c>
    </row>
    <row r="18" spans="2:16" s="19" customFormat="1" ht="25.5" customHeight="1" x14ac:dyDescent="0.2">
      <c r="B18" s="180"/>
      <c r="C18" s="182"/>
      <c r="D18" s="182"/>
      <c r="E18" s="182"/>
      <c r="F18" s="203"/>
      <c r="G18" s="184"/>
      <c r="H18" s="82">
        <f>H17/$G$17</f>
        <v>0.125</v>
      </c>
      <c r="I18" s="82">
        <f t="shared" ref="I18:O18" si="3">I17/$G$17</f>
        <v>0.125</v>
      </c>
      <c r="J18" s="82">
        <f t="shared" si="3"/>
        <v>0.125</v>
      </c>
      <c r="K18" s="82">
        <f t="shared" si="3"/>
        <v>0.125</v>
      </c>
      <c r="L18" s="82">
        <f t="shared" si="3"/>
        <v>0.125</v>
      </c>
      <c r="M18" s="82">
        <f t="shared" si="3"/>
        <v>0.125</v>
      </c>
      <c r="N18" s="82">
        <f t="shared" si="3"/>
        <v>0.125</v>
      </c>
      <c r="O18" s="82">
        <f t="shared" si="3"/>
        <v>0.125</v>
      </c>
      <c r="P18" s="97">
        <f>SUM(H18:O18)</f>
        <v>1</v>
      </c>
    </row>
    <row r="19" spans="2:16" ht="25.5" customHeight="1" x14ac:dyDescent="0.2">
      <c r="B19" s="185" t="s">
        <v>35</v>
      </c>
      <c r="C19" s="187" t="s">
        <v>41</v>
      </c>
      <c r="D19" s="187">
        <v>1</v>
      </c>
      <c r="E19" s="187">
        <v>1619</v>
      </c>
      <c r="F19" s="200" t="s">
        <v>42</v>
      </c>
      <c r="G19" s="183">
        <f>SINTÉTICO!L17</f>
        <v>973.6</v>
      </c>
      <c r="H19" s="81">
        <f>$G$19/8</f>
        <v>121.7</v>
      </c>
      <c r="I19" s="81">
        <f t="shared" ref="I19:O19" si="4">$G$19/8</f>
        <v>121.7</v>
      </c>
      <c r="J19" s="81">
        <f t="shared" si="4"/>
        <v>121.7</v>
      </c>
      <c r="K19" s="81">
        <f t="shared" si="4"/>
        <v>121.7</v>
      </c>
      <c r="L19" s="81">
        <f t="shared" si="4"/>
        <v>121.7</v>
      </c>
      <c r="M19" s="81">
        <f t="shared" si="4"/>
        <v>121.7</v>
      </c>
      <c r="N19" s="81">
        <f t="shared" si="4"/>
        <v>121.7</v>
      </c>
      <c r="O19" s="81">
        <f t="shared" si="4"/>
        <v>121.7</v>
      </c>
      <c r="P19" s="97">
        <f>SUM(H19:O19)</f>
        <v>973.60000000000014</v>
      </c>
    </row>
    <row r="20" spans="2:16" ht="25.5" customHeight="1" thickBot="1" x14ac:dyDescent="0.25">
      <c r="B20" s="186"/>
      <c r="C20" s="188"/>
      <c r="D20" s="188"/>
      <c r="E20" s="188"/>
      <c r="F20" s="201"/>
      <c r="G20" s="202"/>
      <c r="H20" s="90">
        <f>H19/$G$19</f>
        <v>0.125</v>
      </c>
      <c r="I20" s="90">
        <f t="shared" ref="I20:O20" si="5">I19/$G$19</f>
        <v>0.125</v>
      </c>
      <c r="J20" s="90">
        <f t="shared" si="5"/>
        <v>0.125</v>
      </c>
      <c r="K20" s="90">
        <f t="shared" si="5"/>
        <v>0.125</v>
      </c>
      <c r="L20" s="90">
        <f t="shared" si="5"/>
        <v>0.125</v>
      </c>
      <c r="M20" s="90">
        <f t="shared" si="5"/>
        <v>0.125</v>
      </c>
      <c r="N20" s="90">
        <f t="shared" si="5"/>
        <v>0.125</v>
      </c>
      <c r="O20" s="90">
        <f t="shared" si="5"/>
        <v>0.125</v>
      </c>
      <c r="P20" s="97">
        <f>SUM(H20:O20)</f>
        <v>1</v>
      </c>
    </row>
    <row r="21" spans="2:16" ht="18" customHeight="1" x14ac:dyDescent="0.2">
      <c r="B21" s="27"/>
      <c r="C21" s="27"/>
      <c r="D21" s="27"/>
      <c r="E21" s="27"/>
      <c r="F21" s="91" t="s">
        <v>52</v>
      </c>
      <c r="G21" s="92">
        <f>SUM(G15:G19)</f>
        <v>90890.64</v>
      </c>
      <c r="H21" s="93">
        <f>H15+H17+H19</f>
        <v>11361.33</v>
      </c>
      <c r="I21" s="93">
        <f t="shared" ref="I21:O21" si="6">I15+I17+I19</f>
        <v>11361.33</v>
      </c>
      <c r="J21" s="93">
        <f t="shared" si="6"/>
        <v>11361.33</v>
      </c>
      <c r="K21" s="93">
        <f t="shared" si="6"/>
        <v>11361.33</v>
      </c>
      <c r="L21" s="93">
        <f t="shared" si="6"/>
        <v>11361.33</v>
      </c>
      <c r="M21" s="93">
        <f t="shared" si="6"/>
        <v>11361.33</v>
      </c>
      <c r="N21" s="93">
        <f t="shared" si="6"/>
        <v>11361.33</v>
      </c>
      <c r="O21" s="93">
        <f t="shared" si="6"/>
        <v>11361.33</v>
      </c>
      <c r="P21" s="97">
        <f>SUM(H21:O21)</f>
        <v>90890.64</v>
      </c>
    </row>
    <row r="22" spans="2:16" ht="17.25" customHeight="1" thickBot="1" x14ac:dyDescent="0.25">
      <c r="B22" s="27"/>
      <c r="C22" s="27"/>
      <c r="D22" s="27"/>
      <c r="E22" s="27"/>
      <c r="F22" s="94" t="s">
        <v>61</v>
      </c>
      <c r="G22" s="95"/>
      <c r="H22" s="96">
        <f>H21</f>
        <v>11361.33</v>
      </c>
      <c r="I22" s="96">
        <f>H22+I21</f>
        <v>22722.66</v>
      </c>
      <c r="J22" s="96">
        <f t="shared" ref="J22:O22" si="7">I22+J21</f>
        <v>34083.99</v>
      </c>
      <c r="K22" s="96">
        <f t="shared" si="7"/>
        <v>45445.32</v>
      </c>
      <c r="L22" s="96">
        <f t="shared" si="7"/>
        <v>56806.65</v>
      </c>
      <c r="M22" s="96">
        <f t="shared" si="7"/>
        <v>68167.98</v>
      </c>
      <c r="N22" s="96">
        <f t="shared" si="7"/>
        <v>79529.31</v>
      </c>
      <c r="O22" s="96">
        <f t="shared" si="7"/>
        <v>90890.64</v>
      </c>
      <c r="P22" s="98">
        <f>P15+P17+P19</f>
        <v>90890.64</v>
      </c>
    </row>
    <row r="23" spans="2:16" x14ac:dyDescent="0.2">
      <c r="B23" s="99" t="s">
        <v>63</v>
      </c>
      <c r="C23" s="99"/>
      <c r="D23" s="99"/>
      <c r="E23" s="27"/>
      <c r="F23" s="27"/>
    </row>
    <row r="24" spans="2:16" x14ac:dyDescent="0.2">
      <c r="B24" s="60"/>
      <c r="C24" s="60"/>
      <c r="D24" s="60"/>
    </row>
    <row r="25" spans="2:16" x14ac:dyDescent="0.2">
      <c r="B25" s="61" t="s">
        <v>44</v>
      </c>
      <c r="C25" s="60"/>
      <c r="D25" s="60"/>
    </row>
    <row r="26" spans="2:16" x14ac:dyDescent="0.2">
      <c r="B26" s="61" t="s">
        <v>45</v>
      </c>
      <c r="C26" s="60"/>
      <c r="D26" s="60"/>
    </row>
  </sheetData>
  <mergeCells count="39">
    <mergeCell ref="N11:N13"/>
    <mergeCell ref="O11:O13"/>
    <mergeCell ref="E2:O4"/>
    <mergeCell ref="E5:O10"/>
    <mergeCell ref="L11:L13"/>
    <mergeCell ref="K11:K13"/>
    <mergeCell ref="F11:F13"/>
    <mergeCell ref="G11:G13"/>
    <mergeCell ref="M11:M13"/>
    <mergeCell ref="B23:D23"/>
    <mergeCell ref="H11:H13"/>
    <mergeCell ref="I11:I13"/>
    <mergeCell ref="B17:B18"/>
    <mergeCell ref="C17:C18"/>
    <mergeCell ref="D17:D18"/>
    <mergeCell ref="E17:E18"/>
    <mergeCell ref="B19:B20"/>
    <mergeCell ref="C19:C20"/>
    <mergeCell ref="D19:D20"/>
    <mergeCell ref="E19:E20"/>
    <mergeCell ref="F19:F20"/>
    <mergeCell ref="G19:G20"/>
    <mergeCell ref="F17:F18"/>
    <mergeCell ref="G17:G18"/>
    <mergeCell ref="F15:F16"/>
    <mergeCell ref="J11:J13"/>
    <mergeCell ref="B15:B16"/>
    <mergeCell ref="C15:C16"/>
    <mergeCell ref="D15:D16"/>
    <mergeCell ref="E15:E16"/>
    <mergeCell ref="G15:G16"/>
    <mergeCell ref="E11:E13"/>
    <mergeCell ref="B5:D5"/>
    <mergeCell ref="B6:D6"/>
    <mergeCell ref="B7:D7"/>
    <mergeCell ref="B8:D9"/>
    <mergeCell ref="B11:B13"/>
    <mergeCell ref="C11:C13"/>
    <mergeCell ref="D11:D13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SINTÉTICO</vt:lpstr>
      <vt:lpstr>ANALÍTICO</vt:lpstr>
      <vt:lpstr>CRONOGRAMA</vt:lpstr>
      <vt:lpstr>ANALÍTICO!Area_de_impressao</vt:lpstr>
      <vt:lpstr>CRONOGRAMA!Area_de_impressao</vt:lpstr>
      <vt:lpstr>SINTÉTICO!Area_de_impressao</vt:lpstr>
      <vt:lpstr>SINTÉTICO!Excel_BuiltIn__FilterDatabase</vt:lpstr>
      <vt:lpstr>ANALÍTICO!Titulos_de_impressao</vt:lpstr>
      <vt:lpstr>SINTÉTICO!Titulos_de_impressao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Alves Mees</dc:creator>
  <cp:lastModifiedBy>Usuário do Windows</cp:lastModifiedBy>
  <cp:lastPrinted>2024-04-22T17:08:41Z</cp:lastPrinted>
  <dcterms:created xsi:type="dcterms:W3CDTF">2020-01-09T13:46:18Z</dcterms:created>
  <dcterms:modified xsi:type="dcterms:W3CDTF">2024-04-22T17:09:02Z</dcterms:modified>
</cp:coreProperties>
</file>